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E:\VB ĐI\"/>
    </mc:Choice>
  </mc:AlternateContent>
  <xr:revisionPtr revIDLastSave="0" documentId="13_ncr:1_{00116C8D-CE38-49D4-93FB-1E42F447BBD7}" xr6:coauthVersionLast="47" xr6:coauthVersionMax="47" xr10:uidLastSave="{00000000-0000-0000-0000-000000000000}"/>
  <bookViews>
    <workbookView xWindow="-120" yWindow="-120" windowWidth="29040" windowHeight="15840" activeTab="3" xr2:uid="{00000000-000D-0000-FFFF-FFFF00000000}"/>
  </bookViews>
  <sheets>
    <sheet name="Biểu 01" sheetId="16" r:id="rId1"/>
    <sheet name="Biểu 02" sheetId="17" r:id="rId2"/>
    <sheet name="Biểu 03" sheetId="15" r:id="rId3"/>
    <sheet name="biểu 4"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4" l="1"/>
  <c r="J19" i="14"/>
  <c r="J17" i="14"/>
  <c r="I17" i="14" s="1"/>
  <c r="G17" i="14"/>
  <c r="I13" i="14"/>
  <c r="I11" i="14"/>
  <c r="B89" i="15"/>
  <c r="B76" i="17"/>
  <c r="B84" i="16"/>
  <c r="M85" i="15"/>
  <c r="N85" i="15"/>
  <c r="N84" i="15"/>
  <c r="I85" i="15"/>
  <c r="I84" i="15"/>
  <c r="J81" i="16"/>
  <c r="K58" i="16"/>
  <c r="K59" i="16" s="1"/>
  <c r="K60" i="16" s="1"/>
  <c r="L63" i="16"/>
  <c r="K63" i="16"/>
  <c r="C48" i="16"/>
  <c r="C43" i="16"/>
  <c r="I33" i="16"/>
  <c r="F41" i="17"/>
  <c r="I32" i="16"/>
  <c r="I22" i="17"/>
  <c r="I21" i="17"/>
  <c r="I20" i="17"/>
  <c r="I19" i="17"/>
  <c r="I23" i="16"/>
  <c r="N17" i="17" l="1"/>
  <c r="M17" i="17"/>
  <c r="I17" i="17"/>
  <c r="G16" i="17"/>
  <c r="E17" i="17"/>
  <c r="C17" i="17"/>
  <c r="C16" i="17"/>
  <c r="K21" i="16" l="1"/>
  <c r="P21" i="16"/>
  <c r="O21" i="16"/>
  <c r="O20" i="16"/>
  <c r="I14" i="15"/>
  <c r="G14" i="15"/>
  <c r="I9" i="16"/>
  <c r="I8" i="16"/>
</calcChain>
</file>

<file path=xl/sharedStrings.xml><?xml version="1.0" encoding="utf-8"?>
<sst xmlns="http://schemas.openxmlformats.org/spreadsheetml/2006/main" count="1141" uniqueCount="624">
  <si>
    <t>STT</t>
  </si>
  <si>
    <t>Tên dự án</t>
  </si>
  <si>
    <t>Ngày tháng năm</t>
  </si>
  <si>
    <t>Ghi chú</t>
  </si>
  <si>
    <t>Tổng diện tích (m2)</t>
  </si>
  <si>
    <t>(Kèm theo công văn số           /SNNMT-QLĐĐ ngày        tháng       năm 2026 của Sở Nông nghiệp và Môi trường)</t>
  </si>
  <si>
    <t>Kế hoạch triển khai dự án</t>
  </si>
  <si>
    <t xml:space="preserve">Dự kiến tổ chức lập phương án đấu giá quyền sử dụng đất </t>
  </si>
  <si>
    <t>Dự kiến tổ chức đấu giá quyền sử dụng đất</t>
  </si>
  <si>
    <t>Địa điểm</t>
  </si>
  <si>
    <t>Diện tích đất ở  (m2)</t>
  </si>
  <si>
    <t>Diện tích đất TM, DV (m2)</t>
  </si>
  <si>
    <t>Đất khác (giáo dục, y tế, thể thao (m2)</t>
  </si>
  <si>
    <t>Diện tích đất hạ tầng, kỹ thuật (cây xanh, giao thông,..)(m2)</t>
  </si>
  <si>
    <t>Số QĐ</t>
  </si>
  <si>
    <t>Dự kiến tổ chức giao đất cho TTPTQĐ để tổ chức đấu giá</t>
  </si>
  <si>
    <t>QH chi tiết dự án tỷ lệ 1/500 (bản cuối)</t>
  </si>
  <si>
    <t>Dự án đang xây dựng hạ tầng kỹ thuật</t>
  </si>
  <si>
    <t xml:space="preserve">Dự án đã xây dựng hoàn thiện xong hạ tầng kỹ thuật </t>
  </si>
  <si>
    <t>x (nếu có)</t>
  </si>
  <si>
    <t>Dự kiến thời gian hoàn thành GPMB</t>
  </si>
  <si>
    <t>TỔNG HỢP DỰ ÁN ĐẤU GIÁ QUYỀN SỬ DỤNG ĐẤT (ĐANG TRIỂN KHAI BỒI THƯỜNG, GPMB)</t>
  </si>
  <si>
    <t xml:space="preserve">Dự kiến tổ chức đấu giá sau khi hoàn thiện hạ tầng kỹ thuật </t>
  </si>
  <si>
    <t>Kế hoạch triển khai</t>
  </si>
  <si>
    <t>TỔNG HỢP DỰ ÁN ĐẤU GIÁ QUYỀN SỬ DỤNG ĐẤT (ĐÃ HOÀN THIỆN GPMB, TỔ CHỨC ĐẤU GIÁ QSDĐ KHÔNG CÓ HẠ TẦNG)</t>
  </si>
  <si>
    <t xml:space="preserve">TỔNG HỢP DỰ ÁN ĐẤU GIÁ QUYỀN SỬ DỤNG ĐẤT </t>
  </si>
  <si>
    <t>QĐ giao đất, cho thuê đất</t>
  </si>
  <si>
    <t>Biểu 04</t>
  </si>
  <si>
    <t>Biểu 03</t>
  </si>
  <si>
    <t>Biểu 02</t>
  </si>
  <si>
    <t>Biểu 01</t>
  </si>
  <si>
    <t>TỔNG HỢP DỰ ÁN ĐẤU GIÁ QUYỀN SỬ DỤNG ĐẤT (ĐÃ HOÀN THIỆN GPMB, ĐÃ ĐẦU TƯ HẠ TẦNG)</t>
  </si>
  <si>
    <t>QĐ GIAO ĐẤT</t>
  </si>
  <si>
    <t>QĐ giao đất</t>
  </si>
  <si>
    <t>Vị trí, giá đất theo Bảng giá của tỉnh</t>
  </si>
  <si>
    <t>Đầu tư xây dựng khu nhà ở đấu giá quyền sử dụng đất tại phường Khúc Xuyên, thành phố Bắc Ninh (3,74ha)</t>
  </si>
  <si>
    <t>Khó khăn:
- Còn 97 hộ dân chưa nhận tiền đền bù.</t>
  </si>
  <si>
    <t>ĐTXD khu đất ở đấu giá QSDĐ tại phường Khúc Xuyên, thành phố Bắc Ninh (2,1ha)</t>
  </si>
  <si>
    <t>Điều chỉnh quy hoạch</t>
  </si>
  <si>
    <t xml:space="preserve">ĐTXD để đấu giá quyền sử dụng đất 
tại phường Vạn An (6,39ha) </t>
  </si>
  <si>
    <t>TDP Khúc Toại;  Đương Xá 2</t>
  </si>
  <si>
    <t>12/6/2020</t>
  </si>
  <si>
    <t>Khó khăn: 
- Dự án đã được phê duyệt phương án bồi thường cho 230 hộ gia đình có đất nông nghiệp, hiện nay mới có 110/230 hộ nhận tiền bồi thường, hỗ trợ
- Còn 674,4 m2 đất thuộc TDP Khúc Toại chưa lập phương án do chưa xác định được nguồn gốc sử dụng đất</t>
  </si>
  <si>
    <t>Phường Kinh Bắc</t>
  </si>
  <si>
    <t>Phường Đồng Nguyên</t>
  </si>
  <si>
    <t>Dự án xây dựng hạ tầng kỹ thuật khu đất đấu giá quyền sử dụng đất tại phường Đồng Nguyên</t>
  </si>
  <si>
    <t>Khu phố 3,4,5 Cẩm Giang</t>
  </si>
  <si>
    <t>x</t>
  </si>
  <si>
    <t>Hiện nay Chi nhánh Trung tâm phát triển quỹ đất Tiên Phong đang là chủ đầu tư thực hiện dự án</t>
  </si>
  <si>
    <t>Công ty TNHH sản xuất và thương mại Quế Phượng</t>
  </si>
  <si>
    <t>Đường Trần Phú (từ giao phố Phủ Từ đến đường Tô Hiến Thành) - Vị trí 4</t>
  </si>
  <si>
    <t>Đề xuất thực hiện đấu giá quyền sử dụng đất ở tạo vốn xây dựng cơ sở hạ tầng</t>
  </si>
  <si>
    <t xml:space="preserve">Công ty Thông Hiệp </t>
  </si>
  <si>
    <t>KCN - TTCN Dốc Sặt, phường Đồng Nguyên</t>
  </si>
  <si>
    <t>Đường Nguyễn Văn Cừ - vị trí 1</t>
  </si>
  <si>
    <t>Diện tích đất ở hỗn hợp (OHH) theo quy hoạch được duyệt</t>
  </si>
  <si>
    <t>Dự án đầu tư xây dựng hạ tầng kỹ thuật khu đấu giá quyền sử dụng đất và nhà văn hóa, khu thể thao khu phố Đồng Tiến, phường Đồng Kỵ, thị xã Từ Sơn</t>
  </si>
  <si>
    <t>Phố Đồng Kỵ 1 (từ tỉnh lộ 277 mới đến nhà văn hóa khu phố Nghè) Vị trí 1, vị trí 2, vị trí 3</t>
  </si>
  <si>
    <t xml:space="preserve"> Tổng số lô 75 lô</t>
  </si>
  <si>
    <t>Khu nhà ở dân cư dịch vụ Trang Hạ</t>
  </si>
  <si>
    <t>1198; 2011</t>
  </si>
  <si>
    <t>30/9/2011; 31/12/2010</t>
  </si>
  <si>
    <t>Phố Trần Dự (giao phố Nguyễn Đức Thận đến điểm tiếp giáp đường ngang) vị trí 1</t>
  </si>
  <si>
    <t xml:space="preserve"> Tổng số lô 20</t>
  </si>
  <si>
    <t xml:space="preserve">Khu nhà ở dâu giá quyền sử dụng đất tạo vốn xây dựng hạ tầng, phường Đồng Nguyên,  tinh Bắc Ninh. </t>
  </si>
  <si>
    <t>Tổ dân phố 1, 2, 3, 4, Cẩm Giang, Tam Lư</t>
  </si>
  <si>
    <t>Phố Đồng Cẩm - Đoạn từ cổng Đình khu phố 3 qua ngã tư khu phố 1 Cẩm Giang đến ngã 3 Cổng Sơn - vị trí 1; và Phố Lư Vĩnh Xuyên (từ đường Minh Khai đến đường khu công nghiệp Tiên Sơn)- Vị trí 2</t>
  </si>
  <si>
    <t>Mới có Quyết định phê duyệt quy hoạch khu đất</t>
  </si>
  <si>
    <t>Phường Hạp Lĩnh</t>
  </si>
  <si>
    <t>Đầu tư xây dựng hạ tầng kỹ thuật Khu đô thị tại khu vực nút giao Tây Nam thành phố Bắc Ninh</t>
  </si>
  <si>
    <t>16/12/2024</t>
  </si>
  <si>
    <t>Phường Hạp Lĩnh, tỉnh Bắc Ninh</t>
  </si>
  <si>
    <t xml:space="preserve">  11/4/2025</t>
  </si>
  <si>
    <t>Tháng 6/2026</t>
  </si>
  <si>
    <t>Vị trí 1 đường Nguyễn Trãi đoạn qua phường Hạp Lĩnh</t>
  </si>
  <si>
    <t>Khu dân cư xen kẹp để đấu giá quyền sử dụng đất tạo vốn, phường Khắc Niệm, thành phố Bắc Ninh (0.8ha)</t>
  </si>
  <si>
    <t>17/01/2019</t>
  </si>
  <si>
    <t xml:space="preserve">Đã đấu giá 28 lô đất, còn 11 lô đã có văn bản số 406/UBND-KTHT&amp;ĐT ngày 30/3/2026 xin ý kiến UBND tỉnh cho phép triển khai </t>
  </si>
  <si>
    <t>Tháng 5/2026</t>
  </si>
  <si>
    <t>Khu xen kẹp để đấu giá quyền sử dụng đất tạo vốn xây dựng cơ sở hạ tầng, phường Khắc Niệm (cũ)</t>
  </si>
  <si>
    <t>Phường Tam Sơn</t>
  </si>
  <si>
    <t>phường Tam Sơn</t>
  </si>
  <si>
    <t>Dự án xây dựng HTKT Nhà văn hóa, bãi đỗ xe, khu nhà ở xã Tương Giang.</t>
  </si>
  <si>
    <t>TDP Hồi Quan</t>
  </si>
  <si>
    <t>30.470,5</t>
  </si>
  <si>
    <t>12.765,5</t>
  </si>
  <si>
    <t>17.705,0</t>
  </si>
  <si>
    <t>IV/2026</t>
  </si>
  <si>
    <t>I/2027</t>
  </si>
  <si>
    <t>Đã trả BT được 15.732,4m2/23.428,5m2</t>
  </si>
  <si>
    <t>Khu nhà ở DCDV, chợ và bãi đỗ xe trung tâm xã Tương Giang, thị xã Từ Sơn, tỉnh Bắc Ninh</t>
  </si>
  <si>
    <t>TDP Tiêu Long và TDP Tiêu Sơn</t>
  </si>
  <si>
    <t>54.100,83</t>
  </si>
  <si>
    <t>13.738,81</t>
  </si>
  <si>
    <t>6.424,61</t>
  </si>
  <si>
    <t>33.937,41</t>
  </si>
  <si>
    <t>Thực hiện quyết định, kết luận sau Thanh tra</t>
  </si>
  <si>
    <t>Xóm Núi, TDP Tam Sơn</t>
  </si>
  <si>
    <t>III/2026</t>
  </si>
  <si>
    <t>Vị trí 4,
giá đất 4.800 x 1.1 (Đường Nghìn Việc Tốt)</t>
  </si>
  <si>
    <t>1052/QĐ-UBND ngày 12/7/2019 của UBND tỉnh Bắc Ninh</t>
  </si>
  <si>
    <t>Xóm Tự, TDP Dương Sơn</t>
  </si>
  <si>
    <t>Vị trí 1,
giá đất 8.400 x 1.1 (Phố Dương Sơn)</t>
  </si>
  <si>
    <t>755/QĐ-UBND ngày 21/6/2023 của UBND tỉnh Bắc Ninh, khôi phục 146/QĐ-CT</t>
  </si>
  <si>
    <t>Khu đất thu hồi của Trường Cao Đẳng Bắc Hà</t>
  </si>
  <si>
    <t>TDP Dương Sơn</t>
  </si>
  <si>
    <t>37897,5</t>
  </si>
  <si>
    <t>1.2</t>
  </si>
  <si>
    <t>1.3</t>
  </si>
  <si>
    <t>1.1</t>
  </si>
  <si>
    <t>2.1</t>
  </si>
  <si>
    <t>3.1</t>
  </si>
  <si>
    <t>4.1</t>
  </si>
  <si>
    <t>5.1</t>
  </si>
  <si>
    <t>Phường Phù Khê</t>
  </si>
  <si>
    <t>Dự án đầu tư xây dựng Khu nhà ở đấu giá quyền sử dụng đất tại khu số 3, khu phố Đông, Tiến Bào, phường Phù Khê, thành phố Từ Sơn</t>
  </si>
  <si>
    <t>Tổ dân phố Phù Khê Đông và Tiến Bào, phường Phù Khê</t>
  </si>
  <si>
    <t>67,067.80</t>
  </si>
  <si>
    <t>26,585.20</t>
  </si>
  <si>
    <t>35,313.90</t>
  </si>
  <si>
    <t>5,168.70</t>
  </si>
  <si>
    <t>Quý II/2026</t>
  </si>
  <si>
    <t>Quý III/2026</t>
  </si>
  <si>
    <t>Dự án đầu tư xây dựng điểm dân cư mới (khu phố Song Tháp) để đấu giá quyền sử dụng đất tại phường Châu Khê, thành phố Từ Sơn</t>
  </si>
  <si>
    <t>TDP Song Tháp, phường Phù Khê</t>
  </si>
  <si>
    <t>10,026.20</t>
  </si>
  <si>
    <t>3,000.00</t>
  </si>
  <si>
    <t>7,025.20</t>
  </si>
  <si>
    <t>3.2</t>
  </si>
  <si>
    <t>Phường Thuận Thành</t>
  </si>
  <si>
    <t>Dự án Đầu tư xây dựng hạ tầng kỹ thuật các khu dân cư tổ dân phố Đồng Đông (Điểm số 1), phường Thuận Thành</t>
  </si>
  <si>
    <t>phường Thuận Thành</t>
  </si>
  <si>
    <t>Quý IV/2026</t>
  </si>
  <si>
    <t>Năm 2027</t>
  </si>
  <si>
    <t xml:space="preserve">Dự kiến đấu giá quyền sử dụng đất để thực hiện dự án đầu tư </t>
  </si>
  <si>
    <t>6.1</t>
  </si>
  <si>
    <t>6.2</t>
  </si>
  <si>
    <t>Dự án Đầu tư xây dựng hạ tầng kỹ thuật các khu dân cư tổ dân phố Đồng Đoài (Điểm số 2), phường Thuận Thành</t>
  </si>
  <si>
    <t>Dự án xây dựng Hạ tầng kỹ thuật khu nhà ở đấu giá quyền sử dụng đất xen kẹt tại xã Đại Đồng Thành, huyện Thuận Thành</t>
  </si>
  <si>
    <t>Bảng giá đất theo Nghị Quyết 128/2025/NQ-HĐND ngày 26/12/2025</t>
  </si>
  <si>
    <t>Vị trí</t>
  </si>
  <si>
    <t>Giá đất (1000 đồng/m2)</t>
  </si>
  <si>
    <t>Vị trí 1 (Khu nhà ở DCDV Tương Giang)</t>
  </si>
  <si>
    <t>vị trí 3 tại đường Nguyễn Văn Cừ (Từ cầu Tiến Bào (giáp Đồng Kỵ) đến khu lưu niệm Nguyễn Văn Cừ</t>
  </si>
  <si>
    <t>vị trí 2 tại đường Lý Thường Kiệt (Đoạn từ tiếp giáp phường Từ Sơn đến cầu Song Tháp)</t>
  </si>
  <si>
    <t>Các đường, ngõ có mặt cắt đường ≤3m đến &lt;5m</t>
  </si>
  <si>
    <t>Dự án xây dựng Hạ tầng kỹ thuật khu dân cư xã Gia Đông, huyện Thuận Thành</t>
  </si>
  <si>
    <t xml:space="preserve">Mặt cắt đường &gt; 22.5m đến ≤ 30m, Khu dân cư xã Gia Đông cũ </t>
  </si>
  <si>
    <t>4.2</t>
  </si>
  <si>
    <t>4.3</t>
  </si>
  <si>
    <t>Phường Mão Điền</t>
  </si>
  <si>
    <t>dự án đầu tư xây dựng Khu nhà ở xã Mão Điền, thị xã Thuận Thành (nay là phường Mão Điền, tỉnh Bắc Ninh)</t>
  </si>
  <si>
    <t>TDP Bàng Cả</t>
  </si>
  <si>
    <t>Phường Trí Quả</t>
  </si>
  <si>
    <t>Dự án xây dựng hạ tầng kỹ thuật khu nhà ở để đấu giá quyền sử dụng đất tạo vốn tại xã Hà Mãn, huyện Thuận Thành (nay là phường Song Liễu, tỉnh Bắc Ninh)</t>
  </si>
  <si>
    <t>Phường Song Liễu</t>
  </si>
  <si>
    <t>24/2/2020</t>
  </si>
  <si>
    <t>Khu nhà ở đấu giá quyền sử dụng đất tại xã Hà Mãn (nay là phường Song Liễu, tỉnh Bắc Ninh)</t>
  </si>
  <si>
    <t>31/8/2020</t>
  </si>
  <si>
    <t>8.1</t>
  </si>
  <si>
    <t>8.2</t>
  </si>
  <si>
    <t>Quý I/2027</t>
  </si>
  <si>
    <t>Dự án Khu nhà ở đấu giá quyền sử dụng đất khu nội thôn Đại Trạch</t>
  </si>
  <si>
    <t>TDP Đại Trạch, Phường Trí Quả</t>
  </si>
  <si>
    <t xml:space="preserve"> Phường Trí Quả</t>
  </si>
  <si>
    <t>Dự án ĐTXD khu nhà ở và chợ phường Trí Quả, thị xã Thuận Thành</t>
  </si>
  <si>
    <t>Trí Quả</t>
  </si>
  <si>
    <t>Dự án khu nhà ở đấu giá quyền sử dụng đất khu Bút Tháp số 1</t>
  </si>
  <si>
    <t>TDP Bút Tháp, phường Trí Quả</t>
  </si>
  <si>
    <t>Khu nhà ở đấu giá quyền sử dụng đất và công trình công cộng xã Thanh Khương, huyện Thuận Thành</t>
  </si>
  <si>
    <t>TDP Thanh Tương, Thanh Hoài, Khương Tự phường Trí Quả</t>
  </si>
  <si>
    <t>Dự án khu Nhà ở và dịch vụ thương mại tại phường Thanh Khương, thị xã Thuận Thành</t>
  </si>
  <si>
    <t>5.2</t>
  </si>
  <si>
    <t>5.3</t>
  </si>
  <si>
    <t>5.4</t>
  </si>
  <si>
    <t xml:space="preserve"> Phường Song Liễu</t>
  </si>
  <si>
    <t>Khu nhà ở phường Song Liễu (Xây lắp điện)</t>
  </si>
  <si>
    <t>28/08/2025</t>
  </si>
  <si>
    <t>Đã được UBND tỉnh Giao cho Chi nhánh Trung tâm phát triển quỹ đất Gia Thuận quản lý</t>
  </si>
  <si>
    <t>Dự án đầu tư xây dựng khu nhà ở Khu phố Doãn Thượng, phường Song Liễu</t>
  </si>
  <si>
    <t>Khu nhà ở để đấu giá quyền sử dụng đất tại phường Song Liễu (Khai Sơn trả lại đất)</t>
  </si>
  <si>
    <t>22/8/2019</t>
  </si>
  <si>
    <t>Đã được UBND tỉnh Giao cho UBND huyện Thuận Thành quản lý</t>
  </si>
  <si>
    <t>phường Quế Võ</t>
  </si>
  <si>
    <t>Xây dựng HTKT khu nhà ở đấu giá QSDĐ tạo vốn phường Việt Hùng tại các khu đất xen kẹt</t>
  </si>
  <si>
    <t>Phường Quế Võ</t>
  </si>
  <si>
    <t>xây dựng HTKT khu nhà ở thị trấn Phố Mới</t>
  </si>
  <si>
    <t>Khu nhà ở đấu giá QSDĐ tại phường Bằng An</t>
  </si>
  <si>
    <t>Quế Võ</t>
  </si>
  <si>
    <t>Đã đấu giá xong</t>
  </si>
  <si>
    <t>Xây dựng khu nhà ở phường Việt Hùng</t>
  </si>
  <si>
    <t>Chưa có QĐ giao đất</t>
  </si>
  <si>
    <t>Đấu giá khu nhà ở khu phố Lạc Xá, phường Quế Tân</t>
  </si>
  <si>
    <t>8.3</t>
  </si>
  <si>
    <t>6.3</t>
  </si>
  <si>
    <t>7.1</t>
  </si>
  <si>
    <t>7.2</t>
  </si>
  <si>
    <t>Phường Phương Liễu</t>
  </si>
  <si>
    <t>Khu nhà ở đấu giá quyền sử dụng đất tại thôn Giang Liễu, xã Phương Liễu, huyện Quế Võ (nay là Tổ dân phố Giang Liễu, phường Phương Liễu)</t>
  </si>
  <si>
    <t>TDP Giang Liễu</t>
  </si>
  <si>
    <t>9.1</t>
  </si>
  <si>
    <t>ĐTXD khu nhà ở đấu giá quyền sử dụng đất tại thôn Mao Dộc, xã Phượng Mao, huyện Quế Võ (nay là Tổ dân phố Mao Dộc, phường Phương Liễu)</t>
  </si>
  <si>
    <t>TDP Mao Dộc</t>
  </si>
  <si>
    <t>21/5/2025</t>
  </si>
  <si>
    <t>Vị trí 1, Đường Dương Đình Nghệ, giá đất theo bảng giá đất: 16.300.000 đồng</t>
  </si>
  <si>
    <t>Khu nhà ở thôn Giang Liễu, xã Phương Liễu, huyện Quế Võ (nay là Tổ dân phố Giang Liễu, phường Phương Liễu)</t>
  </si>
  <si>
    <t>31/12/2020</t>
  </si>
  <si>
    <t>Vị trí 1, đường Nguyễn Ấu Miễn, giá đất theo bảng giá đất 10.700.000 đồng</t>
  </si>
  <si>
    <t>Đã có quyết định phê duyệt phương án đấu giá</t>
  </si>
  <si>
    <t>Đấu giá quyền thuê đất để thực hiện dự án ĐTXD khu thương mại dịch vụ. (Đã có văn bản số 2904/UBND-TNMT ngày 13/8/2019 về việc thực hiện dự án ĐTXD khu thương mại dịch vụ tổng hợp tại xã Phương Liễu, huyện Quế Võ)</t>
  </si>
  <si>
    <t>9.2</t>
  </si>
  <si>
    <t>9.3</t>
  </si>
  <si>
    <t>Phường Nhân Hòa</t>
  </si>
  <si>
    <t>Dự án đấu giá quyền sử dụng đất tại Khu phố Bất Phí, phường Nhân Hòa, thị xã Quế Võ (nay là Tổ dân phố Bất Phí, phường Nhân Hòa, tỉnh Bắc Ninh)</t>
  </si>
  <si>
    <t>TDP Bất Phí, phường Nhân Hòa</t>
  </si>
  <si>
    <t>07/9/2018</t>
  </si>
  <si>
    <t>Đang thực hiện bước chuẩn bị đầu tư  theo Quyết định số 1125/QĐ-UBND ngày 04/6/2025 của UBND thị xã Quế Võ</t>
  </si>
  <si>
    <t>Dự án đấu giá quyền sử dụng đất tổ dân phố Vĩnh Thế, phường Nhân Hòa (29 lô đất còn lại)</t>
  </si>
  <si>
    <t>TDP Vĩnh Thế, phường Nhân Hòa</t>
  </si>
  <si>
    <t>Đoạn từ ngã 3 chợ Nội Doi đến hết địa phận TDP Vĩnh Thế - vị trí 2,3</t>
  </si>
  <si>
    <t>Đất công ích của địa phương</t>
  </si>
  <si>
    <t>Khu nhà ở thôn Cung Kiệm, xã Nhân Hòa, huyện Quế Võ</t>
  </si>
  <si>
    <t>TDP Cung Kiệm, phường Nhân Hòa</t>
  </si>
  <si>
    <t>đã có vị trí trong bảng giá đất: Khu nhà ở tổ dân phố Cung Kiệm</t>
  </si>
  <si>
    <t>1.4</t>
  </si>
  <si>
    <t>1.5</t>
  </si>
  <si>
    <t>10.1</t>
  </si>
  <si>
    <t>Phường Đào Viên</t>
  </si>
  <si>
    <t xml:space="preserve">Đấu giá quyền sử dụng đất </t>
  </si>
  <si>
    <t>TDP Cựu Tự</t>
  </si>
  <si>
    <t>Xã Tiên Du</t>
  </si>
  <si>
    <t>11.1</t>
  </si>
  <si>
    <t>Dự án đầu tư xây dựng hạ tầng kỹ thuật khu nhà ở DCDV thôn Lũng Sơn</t>
  </si>
  <si>
    <t>Dự án khu nhà ở đấu giá quyền sử dụng đất Lim (06 lô)</t>
  </si>
  <si>
    <t>12.1</t>
  </si>
  <si>
    <t>12.2</t>
  </si>
  <si>
    <t>Dự án đầu tư xây dựng HTKT diểm dân cư nông thôn, đất đấu giá QSDĐ tạo vốn XD NTM và đất ở tái định cư mở rộng TL276</t>
  </si>
  <si>
    <t>Dự án đầu giá quyền sử dụng đất thôn Lộ Bao</t>
  </si>
  <si>
    <t>11.2</t>
  </si>
  <si>
    <t>Xã Liên Bão</t>
  </si>
  <si>
    <t>Thu hồi và giao đất ở cho nhân dân xã Hiên Vân để xây dưng hạ tầng kỹ thuật khu  các khu dân cư xen kẹp tại xã Hiên Vân huyện Tiên Du (nay là xã Liên bão)</t>
  </si>
  <si>
    <t>Thôn Vân Khám, thôn Na, Thôn Nguyễn, thôn Ngang Nguyễn, Na, Ngang Nội</t>
  </si>
  <si>
    <t>25/1/2014</t>
  </si>
  <si>
    <t>0,0</t>
  </si>
  <si>
    <t xml:space="preserve">VT1,  huyện lộ BM-LV đoạn từ tỉnh lộ 276 đi lạc vệ 11.700.000 đ.   Và VT1 khu vưc 1 các xã còn lại 5.800.000đ . VT2 khu vưc 2 các xã còn lại 3.900.000đ </t>
  </si>
  <si>
    <t xml:space="preserve">Đã cấp đất ở cho nhân dân, còn lại 05 xuất tại thôn Na chưa giao:  198,6m2 giáp trường Tiểu học Hien Vân, 03 xuất 521,0m2 giáo đường BMLV. Thôn Ngang Nội còn 5 xuất nằm giữa khu dân cư, giáp ông Chinh 680,0m2 </t>
  </si>
  <si>
    <t>Xã Gia Bình</t>
  </si>
  <si>
    <t>Đấu giá quyền sử dụng đất dự án đầu tư xây dựng Khu nhà ở xã Gia Bình, tỉnh Bắc Ninh</t>
  </si>
  <si>
    <t>Đại Bái</t>
  </si>
  <si>
    <t>Quý III, IV/2026</t>
  </si>
  <si>
    <t>Xã Nhân Thắng</t>
  </si>
  <si>
    <t>Dự án ĐTXD khu nhà ở tại thôn Lê Lợi, xã Nhân Thắng</t>
  </si>
  <si>
    <t>xã Nhân Thắng</t>
  </si>
  <si>
    <t>xã Đông Cứu</t>
  </si>
  <si>
    <t>Thôn Ngăm Lương, xã Đông Cứu</t>
  </si>
  <si>
    <t>Chưa giao đất</t>
  </si>
  <si>
    <t>Đầu tư xây dựng khu nhà ở đấu giá quyền sử dụng đất để tạo vốn xây dựng hạ tầng kỹ thuật khu du lịch sinh thái Thiên Thai xã Đông Cứu, huyện Gia Bình</t>
  </si>
  <si>
    <t>Thôn Bảo Tháp, xã Đông Cứu</t>
  </si>
  <si>
    <t>Quý II/2027</t>
  </si>
  <si>
    <t>Xã Lâm Thao</t>
  </si>
  <si>
    <t>Khu nhà ở thôn Lĩnh Mai và Trung tâm Văn hóa - Thể Thao xã Quảng Phú, huyện Lương Tài</t>
  </si>
  <si>
    <t>xã Lâm Thao, tỉnh Bắc Ninh</t>
  </si>
  <si>
    <t>Khu nhà ở thôn Thái Trì, xã Lâm Thao, huyện Lương Tài</t>
  </si>
  <si>
    <t xml:space="preserve">Dự án Khu nhà ở đấu giá quyền sử dụng đất tại thôn Thanh Gia, xã Quảng Phú, huyện Lương Tài </t>
  </si>
  <si>
    <t>Đang chờ Ban QLDAXD Lương Tài bàn giao hồ sơ</t>
  </si>
  <si>
    <t>Dự án đầu tư xây dựng các điểm dân cư nông thôn để đấu giá QSD đất tại xã Quảng Phú, huyện Lương Tài, tỉnh
Bắc Ninh (4 khu đất)</t>
  </si>
  <si>
    <t>14.1</t>
  </si>
  <si>
    <t>14.2</t>
  </si>
  <si>
    <t>Dự án đầu tư xây dựng Khu dân cư mới thị tứ Sen, xã Lâm Thao, huyện Lương Tài, nay là thôn Ngọc Quan, xã Lâm Thao</t>
  </si>
  <si>
    <t>9,1-13</t>
  </si>
  <si>
    <t>15.1</t>
  </si>
  <si>
    <t>13.1</t>
  </si>
  <si>
    <t>13.2</t>
  </si>
  <si>
    <t>13.3</t>
  </si>
  <si>
    <t>13.4</t>
  </si>
  <si>
    <t>Xã Trung Kênh</t>
  </si>
  <si>
    <t>Dự án đấu giá quyền sử dụng đất Khu nhà ở tại xã An Thịnh và xã Trung Kênh, huyện Lương Tài</t>
  </si>
  <si>
    <t>Xã Trung Kênh,</t>
  </si>
  <si>
    <t>Dự án đấu giá quyền sử dụng đất các điểm dân cư nông thôn tại xã Trung Kênh, huyện Lương Tài</t>
  </si>
  <si>
    <t>16.1</t>
  </si>
  <si>
    <t>Xã An Lạc</t>
  </si>
  <si>
    <t>Khu dân cư thôn Tân Chung xã Lệ Viễn (nay là xã An Lạc)</t>
  </si>
  <si>
    <t>Thôn Tân Chung, xã An Lạc</t>
  </si>
  <si>
    <t>Xã Nam Dương</t>
  </si>
  <si>
    <t>Hạ tầng kỹ thuật và Khu dân cư xã Nam Dương, huyện Lục Ngạn, tỉnh Bắc Giang (giai đoạn II)</t>
  </si>
  <si>
    <t>-</t>
  </si>
  <si>
    <t>Tháng 05/2026</t>
  </si>
  <si>
    <t>Tháng 04/2026</t>
  </si>
  <si>
    <t>(Giai đoạn 2 trong đồ án Quy hoạch)</t>
  </si>
  <si>
    <t>17.1</t>
  </si>
  <si>
    <t>Đã hoàn thành giải phóng mặt bằng tháng 01/2026</t>
  </si>
  <si>
    <t>Phường Chũ</t>
  </si>
  <si>
    <t>Xây dựng hạ tầng kỹ thuật và khu dân cư đường Lê Duẩn kéo dài, huyện Lục Ngạn (giai đoạn 2)</t>
  </si>
  <si>
    <t>17/4/2021</t>
  </si>
  <si>
    <t>Hiện còn 02 hộ gia đình: ông Lưu Văn Biên chưa di dời tài sản trên đất; ông Trần Phước Phẩm, diện tích 209m2 chưa nhận tiền đền bù. UBND phường và Chi nhánh TTPTQĐ Chũ đã thực hiện đầy đủ các bước tuyên truyền, hiện nay đang xây dựng quy đình cưỡng chế theo quy định.</t>
  </si>
  <si>
    <t>Dự án HTKT&amp;KDC mới trung tâm xã Hồng Giang</t>
  </si>
  <si>
    <t>23/9/2022</t>
  </si>
  <si>
    <t xml:space="preserve">x </t>
  </si>
  <si>
    <t>Đã phê duyệt phương án đấu giá quyền sử dụng đất</t>
  </si>
  <si>
    <t>Mục 41.19, Khu dân cư mới trung tâm xã Hồng Giang</t>
  </si>
  <si>
    <t xml:space="preserve">Khu Lê Lợi </t>
  </si>
  <si>
    <t>Quý 2/2026</t>
  </si>
  <si>
    <t>Mục 41.19, Khu dân cư Lê Lợi</t>
  </si>
  <si>
    <t>Dự án xây dựng hạ tầng kỹ thuật khu dân cư đường Lê Duẩn kéo dài huyện Lục Ngạn, tỉnh Bắc Giang (đợt 4)</t>
  </si>
  <si>
    <t>16/3/2025</t>
  </si>
  <si>
    <t>Mục 41.19, Khu dân cư đường Lê Duẩn kéo dài (giai đoạn 1)</t>
  </si>
  <si>
    <t>28/5/2024</t>
  </si>
  <si>
    <t>Mục 41.19, Khu dân cư đường Lê Duẩn kéo dài (giai đoạn 2)</t>
  </si>
  <si>
    <t>Dự án xây dựng hạ tầng kỹ thuật khu dân cư đường Lê Duẩn kéo dài huyện Lục Ngạn, tỉnh Bắc Giang (đợt 2,giai đoạn II)</t>
  </si>
  <si>
    <t>18/4/2025</t>
  </si>
  <si>
    <t>Dự án KĐT mới  Trần Phú, huyện Lục Ngạn (giai đoạn 2, đợt 1)</t>
  </si>
  <si>
    <t>Mục 41.19, Khu dân cư đường Trần Phú (giai đoạn 2) các lô đất sau khi hoàn thiện hạ tầng</t>
  </si>
  <si>
    <t>Dự án KĐT mới  Trần Phú, huyện Lục Ngạn (giai đoạn 2, đợt 2)</t>
  </si>
  <si>
    <t>Dự án KĐT mới  Trần Phú, huyện Lục Ngạn (giai đoạn 2, đợt 3)</t>
  </si>
  <si>
    <t>6.4</t>
  </si>
  <si>
    <t>6.5</t>
  </si>
  <si>
    <t>6.6</t>
  </si>
  <si>
    <t>Xã Trường Sơn</t>
  </si>
  <si>
    <t>Khu dân cư trung tâm xã Vô Tranh</t>
  </si>
  <si>
    <t>Khu dân cư trung tâm xã Trường Sơn</t>
  </si>
  <si>
    <t>16.2</t>
  </si>
  <si>
    <t>Xã Lạng Giang</t>
  </si>
  <si>
    <t>Khu dân cư Ao Luông</t>
  </si>
  <si>
    <t>Thôn Ao Luông</t>
  </si>
  <si>
    <t>Khu dân cư Tân Thiếp</t>
  </si>
  <si>
    <t>Thôn Tân Thiếp</t>
  </si>
  <si>
    <t>17.2</t>
  </si>
  <si>
    <t>Khu dân cư Tân Luận 1 Giai đoạn 5</t>
  </si>
  <si>
    <t>Thôn Tân Luận, xã Lạng Giang</t>
  </si>
  <si>
    <t>05/2026</t>
  </si>
  <si>
    <t>07/2026</t>
  </si>
  <si>
    <t>Khu dân cư Tân Luận 1 Giai đoạn 4</t>
  </si>
  <si>
    <t>Khu dân cư Tân Luận 4 giai đoạn 1</t>
  </si>
  <si>
    <t>Khu dân cư trung tâm xã Hương Lạc</t>
  </si>
  <si>
    <t>Thôn Bén Dưới, xã Lạng Giang</t>
  </si>
  <si>
    <t>Khu dân cư trung tâm xã Xương Lâm</t>
  </si>
  <si>
    <t>Thôn Nam Tiến 1, xã Lạng Giang</t>
  </si>
  <si>
    <t>Khu dân cư trung tâm xã Tân Hưng</t>
  </si>
  <si>
    <t>xã Lạng Giang</t>
  </si>
  <si>
    <t>12/11/2021
05/09/2022
298/12/2022</t>
  </si>
  <si>
    <t>7.3</t>
  </si>
  <si>
    <t>7.4</t>
  </si>
  <si>
    <t>7.5</t>
  </si>
  <si>
    <t>1245;
884;
1328</t>
  </si>
  <si>
    <t>Xã Nhã Nam</t>
  </si>
  <si>
    <t>Khu Dân cư thôn Quyên xã Tân Trung</t>
  </si>
  <si>
    <t>Xây dựng CSHT khu dân cư thôn Đồng Ván, thôn Gạc, xã An Dương huyện Tân Yên</t>
  </si>
  <si>
    <t>Xây dựng CSHT khu dân cư thôn Chợ, Tân Lập,  Giữa, xã An Dương huyện Tân Yên</t>
  </si>
  <si>
    <t>Hạ tầng khu dân cư Chuôm Nho, thị Trấn nhã Nam GĐ 2</t>
  </si>
  <si>
    <t>UBND xã nhã Nam</t>
  </si>
  <si>
    <t>18.1</t>
  </si>
  <si>
    <t>18.4</t>
  </si>
  <si>
    <t>18.2</t>
  </si>
  <si>
    <t>18.3</t>
  </si>
  <si>
    <t>Xã Phúc Hòa</t>
  </si>
  <si>
    <t>KDC Na Cau</t>
  </si>
  <si>
    <t>Thôn Hậu</t>
  </si>
  <si>
    <t>Năm 2026</t>
  </si>
  <si>
    <t>KDC Bờ Hôi</t>
  </si>
  <si>
    <t>Thôn Sấu</t>
  </si>
  <si>
    <t>Đã đấu giá năm 2025. Hiện còn 4 lô do không có người đấu giá trúng</t>
  </si>
  <si>
    <t>Khu dân cư Lân Thịnh (cạnh cây xăng)</t>
  </si>
  <si>
    <t>Thôn Lân Thịnh</t>
  </si>
  <si>
    <t>Dự án Khu dân cư Cửa Làng thôn Quất Du 1</t>
  </si>
  <si>
    <t>Thôn Quất Du 1</t>
  </si>
  <si>
    <t>Còn 1 lô (lô số 43) chưa đấu được do không có người tham gia đấu giá</t>
  </si>
  <si>
    <t>Khu dân cư thôn Lãn Tranh 1+2, xã Liên Chung, huyện Tân Yên (GĐ2)</t>
  </si>
  <si>
    <t>Thôn Lãn Tranh 1, xã Phúc Hoà</t>
  </si>
  <si>
    <t>Năm 2027-2028</t>
  </si>
  <si>
    <t>19.1</t>
  </si>
  <si>
    <t>19.2</t>
  </si>
  <si>
    <t>19.3</t>
  </si>
  <si>
    <t>19.4</t>
  </si>
  <si>
    <t>19.5</t>
  </si>
  <si>
    <t>Xã Quang Trung</t>
  </si>
  <si>
    <t>Dự án Xây dựng CSHT khu dân cư đối diện ông Dục, thôn Trấn Thành, xã Quang Tiến, huyện Tân Yên (giai đoạn 2 - Đợt 1)</t>
  </si>
  <si>
    <t>xã Quang Trung</t>
  </si>
  <si>
    <t>Khu dân cư đối diện ông Dục thôn Trấn Thành. VT 1: 17.000.000đ; VT2 14.000.000đ</t>
  </si>
  <si>
    <t>Dự án Xây dựng CSHT khu dân cư Dốc Đỏ thôn chính Ngoài, Trấn Thành, xã Quang Tiến, huyện Tân Yên</t>
  </si>
  <si>
    <t>Khu dân cư Dốc Đỏ thôn Trấn Thành. VT 1: 16.000.000đ; VT2 12.000.000đ</t>
  </si>
  <si>
    <t>Xây dựng cơ sở hạ tầng cụm
 dân cư Cống Gạch, thôn Quang Lâm, xã Đại Hoá, huyện Tân Yên (nay là xã Quang Trung, tỉnh Bắc Ninh)</t>
  </si>
  <si>
    <t>Khu dân cư Cống Gạch 
thôn Quang Lâm.VT 1: 15.000.000đ; VT2 10.000.000đ</t>
  </si>
  <si>
    <t>Xã Hiệp Hòa</t>
  </si>
  <si>
    <t>Khu đất thương mại dịch vụ trước Trụ sở tiếp dân huyện</t>
  </si>
  <si>
    <t>30/11/2023</t>
  </si>
  <si>
    <t>Năm 2028</t>
  </si>
  <si>
    <t>Bàn giao đất cho TTQĐ tổ chức đấu giá sau khi được giao đất theo quy định</t>
  </si>
  <si>
    <t>Đất thương mại dịch vụ thị trấn Thắng (cạnh điện lực mới)</t>
  </si>
  <si>
    <t>Khu TMDV Đoan Bái</t>
  </si>
  <si>
    <t>Xây dựng hạ tầng Khu dân cư Hồ Thống Nhất</t>
  </si>
  <si>
    <t>UBND tỉnh giao cho TTQĐ đấu giá lựa chọn nhà đầu tư cả khu với quy mô 3.28ha</t>
  </si>
  <si>
    <t>Lô TM thuộc Khu đô thị phía Tây</t>
  </si>
  <si>
    <t>Đã bàn giao cho TTQĐ để tổ chức đấu giá QSD đất theo quy định</t>
  </si>
  <si>
    <t>Khu thương mại dịch vụ (trong KDC Hồ điều hòa, thị trấn Thắng)</t>
  </si>
  <si>
    <t>Lô HH thuộc Khu đô thị phía Tây</t>
  </si>
  <si>
    <t>Đất thương mại dịch vụ thị trấn Thắng (Trung tâm PTQĐ cũ)</t>
  </si>
  <si>
    <t>21/7/2021</t>
  </si>
  <si>
    <t>Khu đất thương mại dịch vụ thị trấn Thắng (Công ty Bảo Việt BG cũ)</t>
  </si>
  <si>
    <t>30/01/2023</t>
  </si>
  <si>
    <t>Lô TMDV Khu đô thị mới phía Nam, thị trấn Thắng</t>
  </si>
  <si>
    <t>Tổ chức bàn giao cho TTQĐ để tổ chức đấu giá sau khi được Công ty bàn giao đất cho UBND xã Hiệp Hòa</t>
  </si>
  <si>
    <t>Khu đất thương mại dịch vụ thị trấn Thắng (Bến xe)</t>
  </si>
  <si>
    <t>Bàn giao cho TTQĐ để tổ chức đấu giá theo Quyết định số 1997/QĐ-UBND ngày 31/12/2025 của UBND tỉnh Bắc Ninh</t>
  </si>
  <si>
    <t>19.6</t>
  </si>
  <si>
    <t>19.7</t>
  </si>
  <si>
    <t>19.8</t>
  </si>
  <si>
    <t>19.9</t>
  </si>
  <si>
    <t>Xã Xuân Cẩm</t>
  </si>
  <si>
    <t>Khu dân cư Đông Trước, xã Mai Đình</t>
  </si>
  <si>
    <t>Đông Trước</t>
  </si>
  <si>
    <t>2026 - 2027</t>
  </si>
  <si>
    <t>Dự án Khu dân cư Đồng Muộn, xã Châu Minh</t>
  </si>
  <si>
    <t>Ngọ Xá</t>
  </si>
  <si>
    <t>Khu dân cư Đông Lâm, xã Hương Lâm</t>
  </si>
  <si>
    <t>Đông Lâm</t>
  </si>
  <si>
    <t>Điểm dân cư thôn Ngọc Liễn, Châu Minh</t>
  </si>
  <si>
    <t>Ngọc Liễn</t>
  </si>
  <si>
    <t>Khu dân cư Bắc Lý -Hương Lâm (giai đoạn 1)</t>
  </si>
  <si>
    <t>Trung Tâm</t>
  </si>
  <si>
    <t>X</t>
  </si>
  <si>
    <t>Tổ chức đấu giá đối với 13 lô đất tại Khu dân cư Bắc Lý - Hương Lâm</t>
  </si>
  <si>
    <t>Điểm dân cư Ngọ Xá, xã Châu Minh</t>
  </si>
  <si>
    <t>Tổ chức đấu giá đối với 01 lô đất tại Điểm dân cư Ngọ Xá, xã Châu Minh</t>
  </si>
  <si>
    <t>KDC Trung tâm hành chính Phố Hoa (giai đoạn 2), thị trấn Bắc Lý (Nay là xã Xuân Cẩm)</t>
  </si>
  <si>
    <t>Tổ chức đấu giá đối với 06 lô đất tại KDC Trung tâm hành chính Phố Hoa (giai đoạn 2), thị trấn Bắc Lý (Nay là xã Xuân Cẩm)</t>
  </si>
  <si>
    <t>10.2</t>
  </si>
  <si>
    <t>Phường Tự Lạn</t>
  </si>
  <si>
    <t>Khu dân cư thôn Xuân Lạn, xã HươTDP Xuân Lạnng Mai, huyện Việt Yên, tỉnh Bắc Giang</t>
  </si>
  <si>
    <t>Khu dân cư xen kẹp xã Hương Mai,Hạng mục: KDC xen kẹp thôn Tam Hợp, xã Hương Mai, huyện Việt Yên</t>
  </si>
  <si>
    <t>TDP Tam Hợp</t>
  </si>
  <si>
    <t>TDP Xuân Lạn</t>
  </si>
  <si>
    <t>2,000.00</t>
  </si>
  <si>
    <t>Xã Đồng Việt</t>
  </si>
  <si>
    <t>Dự án khu dân cư thôn Hạ, xã Đức Giang, huyện Yên Dũng cũ (nay là Khu dân cư thôn Hạ, xã Đồng Việt, tỉnh Bắc Ninh)</t>
  </si>
  <si>
    <t>Dự án đã thực hiện xong công tác GPMB, chưa chuyển mục đích sử dụng đất, chưa xây dựng cơ sở hạ tầng kỹ thuật.</t>
  </si>
  <si>
    <t>Dự án Khu dân cư thôn Tiên La, xã Đức Giang, huyện Yên Dũng cũ (nay là Khu dân cư thôn Tiên La, xã Đồng Việt, tỉnh Bắc Ninh)</t>
  </si>
  <si>
    <t>Thôn Tiên La, xã Đồng Việt</t>
  </si>
  <si>
    <t>682/QĐ-UBND</t>
  </si>
  <si>
    <t>18/6/2025</t>
  </si>
  <si>
    <t>Khu đất thương mại dịch vụ thuộc Khu dân cư mới xã Đức Giang, huyện Yên Dũng cũ (nay là Khu dân cư mới Đức Giang, xã Đồng Việt, tỉnh Bắc Ninh)</t>
  </si>
  <si>
    <t>Thôn Thanh Vâ, Trung Sơn, xã Đồng Việt</t>
  </si>
  <si>
    <t>1462/QĐ-UBND</t>
  </si>
  <si>
    <t>16/12/2021</t>
  </si>
  <si>
    <t>Quý III/2027</t>
  </si>
  <si>
    <t>20.1</t>
  </si>
  <si>
    <t>20.2</t>
  </si>
  <si>
    <t>21.1</t>
  </si>
  <si>
    <t>Phường Bắc Giang</t>
  </si>
  <si>
    <t>HTKT Khu dân cư cạnh đường Hoàng Văn Thụ kéo dài, thành phố Bắc Giang</t>
  </si>
  <si>
    <t>HTKT khu dân cư phố Cốc 3,  xã Dĩnh Trì, thành phố Bắc Giang</t>
  </si>
  <si>
    <t>HTKT nhóm dân cư Hà Vị 4, phường Thọ Xương</t>
  </si>
  <si>
    <t>12 lô tái định cư</t>
  </si>
  <si>
    <t>HTKT Khu số 4 thuộc Khu dân cư số 4, phường Thọ Xương</t>
  </si>
  <si>
    <t>HTKT điểm dân cư cạnh đường Lê Duẩn, phường Dĩnh Kế, thành phố Bắc Giang</t>
  </si>
  <si>
    <t>26 lô tái định cư</t>
  </si>
  <si>
    <t>22.1</t>
  </si>
  <si>
    <t>22.2</t>
  </si>
  <si>
    <t>22.3</t>
  </si>
  <si>
    <t>22.4</t>
  </si>
  <si>
    <t>22.5</t>
  </si>
  <si>
    <t>Phường Tân An</t>
  </si>
  <si>
    <t>23.1</t>
  </si>
  <si>
    <t>23.2</t>
  </si>
  <si>
    <t>KDC Quán Ranh Trí Yên</t>
  </si>
  <si>
    <t>TDP Đức Thành, phường Tân An</t>
  </si>
  <si>
    <t>30/10/2013</t>
  </si>
  <si>
    <t>Trung tâm phát triển quỹ đất tỉnh tổ chức đấu giá</t>
  </si>
  <si>
    <t>Khu dân cư mới thôn Đan phượng, Trí Yên (Mả Hồng)</t>
  </si>
  <si>
    <t>TDP Tân Phượng, phường Tân An</t>
  </si>
  <si>
    <t>Khu dân cư mới TDP Hương</t>
  </si>
  <si>
    <t>TDP Hương, phường Tân An</t>
  </si>
  <si>
    <t>20/10/2020</t>
  </si>
  <si>
    <t>20.000.000đồng/1m2</t>
  </si>
  <si>
    <t>Khu đô thị TDP Hương</t>
  </si>
  <si>
    <t>Khui dân cư mới TDP phố Tân An</t>
  </si>
  <si>
    <t>TDP phố Tân An</t>
  </si>
  <si>
    <t xml:space="preserve">KV1, VT2: 21.000.000đ/1m2 </t>
  </si>
  <si>
    <t>Đất dãn dân TDP Nguyễn</t>
  </si>
  <si>
    <t>TDP Nguyễn</t>
  </si>
  <si>
    <t>12.000.000đồng/1m2</t>
  </si>
  <si>
    <t>Khu dân cư TDP Minh Đạo</t>
  </si>
  <si>
    <t>TDP Minh Đạo</t>
  </si>
  <si>
    <t>KV1, VT3: 14.000.000đ/1m2</t>
  </si>
  <si>
    <t>KDC TDP Tam sơn (Tân sơn 1)</t>
  </si>
  <si>
    <t>TDP Tân Sơn 1</t>
  </si>
  <si>
    <t>KV1, VT1: 15.000.000đ/1m2</t>
  </si>
  <si>
    <t>Khu thương mại dịch vụ TDP Hương</t>
  </si>
  <si>
    <t>Khu thương mại dịch vụ TDP Thượng Tùng</t>
  </si>
  <si>
    <t>TDP Thượng Tùng</t>
  </si>
  <si>
    <t>Khu thương mại dịch vụ TDP Tân Sơn</t>
  </si>
  <si>
    <t>TDP Tân Sơn</t>
  </si>
  <si>
    <t>Khu thượng mại dịch vụ TDP Đức Thịnh</t>
  </si>
  <si>
    <t>TDP Đức Thịnh</t>
  </si>
  <si>
    <t>12.3</t>
  </si>
  <si>
    <t>12.4</t>
  </si>
  <si>
    <t>12.5</t>
  </si>
  <si>
    <t>12.6</t>
  </si>
  <si>
    <t>12.7</t>
  </si>
  <si>
    <t>12.8</t>
  </si>
  <si>
    <t>Phường Yên Dũng</t>
  </si>
  <si>
    <t>Đầu tư xây dựng công trình HTKT KDC mới Kem, xã Nham Sơn</t>
  </si>
  <si>
    <t>Tổ dân phố Kem, phường Yên Dũng</t>
  </si>
  <si>
    <t>Xây dựng công trình: HTKT tiểu khu 3, thị trấn Neo, huyện Yên Dũng, tỉnh Bắc Giang</t>
  </si>
  <si>
    <t>Tổ dân phố 3, phường Yên Dũng</t>
  </si>
  <si>
    <t>24.1</t>
  </si>
  <si>
    <t>24.2</t>
  </si>
  <si>
    <t>Hạ tầng Kỹ thuật Khu dân cư Lạc Phú 1, thị trấn Nham Biền (lô số 1)</t>
  </si>
  <si>
    <t>Hạ tầng Kỹ thuật Khu dân cư Lạc Phú 1, thị trấn Nham Biền (lô số 2)</t>
  </si>
  <si>
    <t>Hạ tầng kỹ thuật khu dân cư mới thôn Bùi Bến, xã Yên Lư (nay là TDP Bùi Bến, phường Yên Dũng)</t>
  </si>
  <si>
    <t>TDP Bùi Bến, phường Yên Dũng</t>
  </si>
  <si>
    <t>28/02/2023</t>
  </si>
  <si>
    <t>Hạ tầng kỹ thuật khu đô thị số 1 Nham Biền, huyện Yên Dũng (nay là phường Yên Dũng)</t>
  </si>
  <si>
    <t>Tổ dân phố 1, phường Yên Dũng</t>
  </si>
  <si>
    <t>Hạ tầng kỹ thuật khu đô thị số 2 Nham Biền, huyện Yên Dũng (nay là phường Yên Dũng)</t>
  </si>
  <si>
    <t>Tổ dân phố Kem, Đông Hương, phường Yên Dũng</t>
  </si>
  <si>
    <t>22/8/2023</t>
  </si>
  <si>
    <t>Hạ tầng kỹ thuật Tiểu khu 3, thị trấn Neo (nay là Tổ dân phố 3, phường Yên Dũng)</t>
  </si>
  <si>
    <t>TDP 3, phường Yên Dũng</t>
  </si>
  <si>
    <t>Khu dân cư thôn Liễu Nham, xã Tân Liễu (nay là TDP Liễu Nham, phường Yên Dũng)</t>
  </si>
  <si>
    <t>TDP Liễu Nham, phường Yên Dũng</t>
  </si>
  <si>
    <t>Khu dân cư mới xứ đồng Trại Dưới, thôn Minh Phượng, xã Nham Sơn (nay là TDP Minh Phượng, phường Yên Dũng)</t>
  </si>
  <si>
    <t>TDP Minh Phượng, phường Yên Dũng</t>
  </si>
  <si>
    <t>Phường Tân Tiến</t>
  </si>
  <si>
    <t>Đấu giá lô đất thương mại dịch vụ thuộc lô A3-TMDT-1, phân khu số 02</t>
  </si>
  <si>
    <t>28 triệu</t>
  </si>
  <si>
    <t>STT 2.1, Phụ lục 08, kèm theo
Nghị quyết số 128/NQ-HĐND ngày 26/12/2025 của HĐND tỉnh Bắc Nin</t>
  </si>
  <si>
    <t>Đầu tư xây dựng nhà ở thuộc dự án Khu số 3, Khu đô thị phía Nam, phường Tân Tiến, tỉnh Bắc Ninh</t>
  </si>
  <si>
    <t>38 triệu</t>
  </si>
  <si>
    <t>STT 2.29, Phụ lục 06, kèm theo
Nghị quyết số 128/NQ-HĐND ngày 26/12/2025 của HĐND tỉnh Bắc Ninh</t>
  </si>
  <si>
    <t>Đầu tư xây dựng nhà ở tại Khu đô thị số 11, 12, phân khu số 02, phường Tân Tiến, tỉnh Bắc Ninh</t>
  </si>
  <si>
    <t>50 triệu</t>
  </si>
  <si>
    <t>STT 2.4, Phụ lục 06, kèm theo
Nghị quyết số 128/NQ-HĐND ngày 26/12/2025 của HĐND tỉnh Bắc Nin</t>
  </si>
  <si>
    <t>Khu Chung cư cao tầng-khách sạn tại lô đất HH thuộc Khu số 8, KĐT phía Nam, phường Tân Tiến, tỉnh Bắc Ninh</t>
  </si>
  <si>
    <t>40 triệu</t>
  </si>
  <si>
    <t>Đấu giá lô đất TMDV4 thuộc dự án Phía Nam, KĐT số 22</t>
  </si>
  <si>
    <t>Phường Bắc Giang, Tân Tiến</t>
  </si>
  <si>
    <t>16 triệu</t>
  </si>
  <si>
    <t>STT 2.29, Phụ lục 08, kèm theo
Nghị quyết số 128/NQ-HĐND ngày 26/12/2025 của HĐND tỉnh Bắc Nin</t>
  </si>
  <si>
    <t>27/3/2019;018/12/2025</t>
  </si>
  <si>
    <t>188 ; 2188</t>
  </si>
  <si>
    <t>919; 1524</t>
  </si>
  <si>
    <t>18/9/2025; 24/11/2025</t>
  </si>
  <si>
    <t>14.3</t>
  </si>
  <si>
    <t>14.4</t>
  </si>
  <si>
    <t>Xã Tân Yên</t>
  </si>
  <si>
    <t xml:space="preserve">Xây dựng CSHT khu dân cư  
Đồi Rồng, xã Ngọc Lý, huyện Tân Yên - giai đoạn 2 </t>
  </si>
  <si>
    <t>25.1</t>
  </si>
  <si>
    <t>Khu dân cư đô thị Tiền Cao Xá (cạnh CCN Đồng Đình thị trấn Cao Thượng), huyện Tân Yên</t>
  </si>
  <si>
    <t>Xây dựng CSHT khu dân cư thôn Cầu Cần, xã Việt Lập, huyện Tân Yên</t>
  </si>
  <si>
    <t>Xây dựng CSHT khu dân cư
 Văn Chỉ (NVH phố Bùi cũ), TDP Bùi, thị trấn Cao Thượng, huyện Tân Yên</t>
  </si>
  <si>
    <t>Xây dựng CSHT khu dân cư 
Đồng Bông, thôn Trại, xã Cao Xá, huyện Tân Yên</t>
  </si>
  <si>
    <t>15.2</t>
  </si>
  <si>
    <t>Xã Tam Tiến</t>
  </si>
  <si>
    <t>Khu dân cư Tân An</t>
  </si>
  <si>
    <t>Thôn Tân An, xã Tam Tiến</t>
  </si>
  <si>
    <t>Khu dân cư thôn Quỳnh Lâu</t>
  </si>
  <si>
    <t>Thôn Quỳnh Lâu, xã Tam Tiến</t>
  </si>
  <si>
    <r>
      <t>Đã thu hồi 7.878,9 m</t>
    </r>
    <r>
      <rPr>
        <vertAlign val="superscript"/>
        <sz val="14"/>
        <color theme="1"/>
        <rFont val="Times New Roman"/>
        <family val="1"/>
      </rPr>
      <t>2</t>
    </r>
    <r>
      <rPr>
        <sz val="14"/>
        <color theme="1"/>
        <rFont val="Times New Roman"/>
        <family val="1"/>
      </rPr>
      <t xml:space="preserve"> theo QĐ số 416/QĐ-UBND ngày 27/4/2022 của UBND huyện Yên Dũng về việc thực hiện dự án đầu tư xây dựng công trình HTKT KDC mới Kem, xã Nham Sơn; chưa CMĐ SDĐ</t>
    </r>
  </si>
  <si>
    <r>
      <t>Đã thu hồi theo các QĐ của UBND huyện Yên Dũng số: 06/QĐ-UBND ngày10/01/2019; số 294/QĐ-UBND ngày 26/3/2021 về việc thực hiện dự án xây dựng công trình: HTKT tiểu khu 3, thị trấn Neo, huyện Yên Dũng, tỉnh Bắc Giang; chưa CMĐ SDĐ với diện tích 8.592,1m</t>
    </r>
    <r>
      <rPr>
        <vertAlign val="superscript"/>
        <sz val="14"/>
        <color theme="1"/>
        <rFont val="Times New Roman"/>
        <family val="1"/>
      </rPr>
      <t>2</t>
    </r>
    <r>
      <rPr>
        <sz val="14"/>
        <color theme="1"/>
        <rFont val="Times New Roman"/>
        <family val="1"/>
      </rPr>
      <t>. Còn 02 hộ chưa nhận tiền là ông Lê Thành Bắc, ông Lê Xuân Quyết với diện tích 2.477,7m</t>
    </r>
    <r>
      <rPr>
        <vertAlign val="superscript"/>
        <sz val="14"/>
        <color theme="1"/>
        <rFont val="Times New Roman"/>
        <family val="1"/>
      </rPr>
      <t xml:space="preserve">2 </t>
    </r>
  </si>
  <si>
    <r>
      <t xml:space="preserve">Lô CC thuộc </t>
    </r>
    <r>
      <rPr>
        <sz val="14"/>
        <color indexed="8"/>
        <rFont val="Times New Roman"/>
        <family val="1"/>
      </rPr>
      <t>Khu đô thị phía Tây</t>
    </r>
  </si>
  <si>
    <t>26.1</t>
  </si>
  <si>
    <t xml:space="preserve">Quý IV/2026
</t>
  </si>
  <si>
    <t>5.5</t>
  </si>
  <si>
    <t>5.6</t>
  </si>
  <si>
    <t>5.7</t>
  </si>
  <si>
    <t>5.8</t>
  </si>
  <si>
    <t>11.3</t>
  </si>
  <si>
    <t>11.4</t>
  </si>
  <si>
    <t>11.5</t>
  </si>
  <si>
    <t>11.6</t>
  </si>
  <si>
    <t>11.7</t>
  </si>
  <si>
    <t>11.8</t>
  </si>
  <si>
    <t>11.9</t>
  </si>
  <si>
    <t>11.10</t>
  </si>
  <si>
    <t>Quý IV/2027</t>
  </si>
  <si>
    <t>QĐ PADDG 59/QĐ-UBND ngày 09/01/2026 của UBND tỉnh</t>
  </si>
  <si>
    <t>phường Đồng Nguyên (Trang Hạ cũ)</t>
  </si>
  <si>
    <t xml:space="preserve"> Tổ dân phố Đồng Tiến, phường Đồng Nguyên</t>
  </si>
  <si>
    <t xml:space="preserve"> tổ dân phố Trang Hạ</t>
  </si>
  <si>
    <t xml:space="preserve">Tổng </t>
  </si>
  <si>
    <t>Xã Tam Giang</t>
  </si>
  <si>
    <t>Phường Châu Khê</t>
  </si>
  <si>
    <t>Dự án Khu nhà ở khu phố Song Tháp, phường Châu Khê, thành phố Từ Sơn</t>
  </si>
  <si>
    <t>Phố Song Tháp</t>
  </si>
  <si>
    <t>494; 211</t>
  </si>
  <si>
    <t>28/10/2020; 20/3/2025</t>
  </si>
  <si>
    <t>CNTTPT Quỹ đất Tiên Phong</t>
  </si>
  <si>
    <t>CN TTPTQĐ Gia Thuận</t>
  </si>
  <si>
    <t>Dự án đầu giá quyền sử dụng đất thực hiện dự án dầu tư xây dựng khu nhà ỏ thôn Yên Vỹ và thôn Yên Hậu, xã Hòa Tiến, huyện Yên Phong</t>
  </si>
  <si>
    <t>thôn Yên Vỹ và thôn Yên Hậu</t>
  </si>
  <si>
    <t>Dự án đấu giá quyền sử dụng đất để thực hiện dự án đầu tư xây dựng Khu nhà ở thôn Lạc Xá, xã Quế Tân, huyện Quế Võ</t>
  </si>
  <si>
    <t>Tổ dân phố Lạc Xá</t>
  </si>
  <si>
    <t>CNTTPT Quỹ đất Kinh Bắc</t>
  </si>
  <si>
    <t>thôn An Hòa</t>
  </si>
  <si>
    <t>thôn Dinh Hương</t>
  </si>
  <si>
    <t>thôn Đông Ngàn</t>
  </si>
  <si>
    <t>Thôn Hạ</t>
  </si>
  <si>
    <t>xã Lâm Thao</t>
  </si>
  <si>
    <t>Phường Hạp Lĩnh, Võ Cường</t>
  </si>
  <si>
    <t>TDP Khúc Toại</t>
  </si>
  <si>
    <t>TDP Khúc Toại, TDP Trà Xuyên</t>
  </si>
  <si>
    <t xml:space="preserve">Đấu giá quyền sử dụng đất khu đất tại phường Hạp Lĩnh </t>
  </si>
  <si>
    <t xml:space="preserve">Phường Hạp Lĩnh </t>
  </si>
  <si>
    <t xml:space="preserve">Khu nhà ở DCDV, chợ và bãi đỗ xe trung tâm xã Tương Giang, thị xã Từ Sơn </t>
  </si>
  <si>
    <t xml:space="preserve">Khu thương mại dịch vụ tổng hợp tại xã Phương Liễu, huyện Quế Võ (nay là phường Phương Liễu </t>
  </si>
  <si>
    <t>Khu nhà ở thôn Ngăm Lương tại xã Lãng Ngâm, huyện Gia Bình (nay là thôn Ngăm Lương, xã Đông Cứu )</t>
  </si>
  <si>
    <t xml:space="preserve">xã Lâm Thao </t>
  </si>
  <si>
    <t xml:space="preserve">Thôn Bến Huyện, xã Nam Dương </t>
  </si>
  <si>
    <t xml:space="preserve">xã Hiệp Hòa </t>
  </si>
  <si>
    <t xml:space="preserve">Khu đô thị mới phía Nam, xã  Hiệp Hòa </t>
  </si>
  <si>
    <t xml:space="preserve">Thôn số 3, xã Hiệp Hòa </t>
  </si>
  <si>
    <t>dự án: Khu thương mại dịch vụ kết hợp kinh doanh văn phòng, hoạt động du lịch (theo quy hoạch chi tiết là Công trình thương mại, dịch vụ, văn phòng, khách sạn) tại thửa đất ký hiệu HH thuộc Khu đô thị mới phía Tây thị trấn Thắng, huyện Hiệp Hòa, tỉnh Bắc Ninh (nay là xã Hiệp Hòa, tỉnh Bắc Ninh)</t>
  </si>
  <si>
    <t>iện dự án: Xây dựng công trình sử dụng vào mục đích công cộng có mục đích kinh doanh tại thửa đất có ký hiệu CC, thuộc Khu đô thị mới phía Tây, thị trấn Thắng, huyện Hiệp Hòa, tỉnh Bắc Giang (nay là xã Hiệp Hòa, tỉnh Bắc Ninh)</t>
  </si>
  <si>
    <t>CNTTPT QĐ Hiệp Hòa</t>
  </si>
  <si>
    <t>dự án: Đầu tư xây dựng nhà ở thấp tầng thuộc Khu dân cư mới Tổ dân phố Hương, phường Tân An, tỉnh Bắc Ninh</t>
  </si>
  <si>
    <t>Tổ dân phố Hương,</t>
  </si>
  <si>
    <t>Quý II, IV/2026</t>
  </si>
  <si>
    <t>Phường Nếnh</t>
  </si>
  <si>
    <t>dự án: Trung tâm Thương mại kết hợp kinh doanh văn phòng, hoạt động du lịch tại thửa đất (ký hiệu TMD1) thuộc tổ dân phố My Điền 1, phường Nếnh, tỉnh Bắc Ninh</t>
  </si>
  <si>
    <t>tổ dân phố My Điền 1</t>
  </si>
  <si>
    <t>Quý II, III/2026</t>
  </si>
  <si>
    <t>CNTTPT QĐ Việt yên</t>
  </si>
  <si>
    <t>CHI NHÁNH BẮC GIANG</t>
  </si>
  <si>
    <t>(Kèm theo công văn số391 /BC-SNNMT ngày  29   tháng   5    năm 2026 của Sở Nông nghiệp và Môi trường)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</si>
</sst>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2" formatCode="_(&quot;$&quot;* #,##0_);_(&quot;$&quot;* \(#,##0\);_(&quot;$&quot;* &quot;-&quot;_);_(@_)"/>
    <numFmt numFmtId="41" formatCode="_(* #,##0_);_(* \(#,##0\);_(* &quot;-&quot;_);_(@_)"/>
    <numFmt numFmtId="43" formatCode="_(* #,##0.00_);_(* \(#,##0.00\);_(* &quot;-&quot;??_);_(@_)"/>
    <numFmt numFmtId="164" formatCode="#,##0.0"/>
    <numFmt numFmtId="165" formatCode="0.0"/>
    <numFmt numFmtId="166" formatCode="_(* #,##0_);_(* \(#,##0\);_(* &quot;-&quot;??_);_(@_)"/>
    <numFmt numFmtId="167" formatCode="#,##0.0_);\(#,##0.0\)"/>
    <numFmt numFmtId="168" formatCode="mm/yyyy"/>
    <numFmt numFmtId="169" formatCode="_-* #,##0.00_-;\-* #,##0.00_-;_-* &quot;-&quot;??_-;_-@_-"/>
    <numFmt numFmtId="170" formatCode="_-* #,##0.00\ _₫_-;\-* #,##0.00\ _₫_-;_-* &quot;-&quot;??\ _₫_-;_-@_-"/>
    <numFmt numFmtId="171" formatCode="_-* #,##0_-;\-* #,##0_-;_-* &quot;-&quot;_-;_-@_-"/>
    <numFmt numFmtId="172" formatCode="_-* #,##0\ _₫_-;\-* #,##0\ _₫_-;_-* &quot;-&quot;\ _₫_-;_-@_-"/>
    <numFmt numFmtId="173" formatCode="_-* #,##0.00\ _V_N_D_-;\-* #,##0.00\ _V_N_D_-;_-* &quot;-&quot;??\ _V_N_D_-;_-@_-"/>
    <numFmt numFmtId="174" formatCode="#,##0;\(#,##0\)"/>
    <numFmt numFmtId="175" formatCode="\$#,##0\ ;\(\$#,##0\)"/>
    <numFmt numFmtId="176" formatCode="\t0.00%"/>
    <numFmt numFmtId="177" formatCode="\t#\ ??/??"/>
    <numFmt numFmtId="178" formatCode="m/d"/>
    <numFmt numFmtId="179" formatCode="&quot;ß&quot;#,##0;\-&quot;&quot;\ß&quot;&quot;#,##0"/>
    <numFmt numFmtId="180" formatCode="&quot;VND&quot;#,##0_);[Red]\(&quot;VND&quot;#,##0\)"/>
    <numFmt numFmtId="181" formatCode="#,##0.00\ &quot;F&quot;;[Red]\-#,##0.00\ &quot;F&quot;"/>
    <numFmt numFmtId="182" formatCode="_-* #,##0\ &quot;F&quot;_-;\-* #,##0\ &quot;F&quot;_-;_-* &quot;-&quot;\ &quot;F&quot;_-;_-@_-"/>
    <numFmt numFmtId="183" formatCode="#,##0\ &quot;F&quot;;[Red]\-#,##0\ &quot;F&quot;"/>
    <numFmt numFmtId="184" formatCode="#,##0.00\ &quot;F&quot;;\-#,##0.00\ &quot;F&quot;"/>
    <numFmt numFmtId="185" formatCode="&quot;\&quot;#,##0.00;[Red]&quot;\&quot;\-#,##0.00"/>
    <numFmt numFmtId="186" formatCode="&quot;\&quot;#,##0;[Red]&quot;\&quot;\-#,##0"/>
    <numFmt numFmtId="187" formatCode="_-&quot;€&quot;* #,##0_-;\-&quot;€&quot;* #,##0_-;_-&quot;€&quot;* &quot;-&quot;_-;_-@_-"/>
    <numFmt numFmtId="188" formatCode="#,##0\ &quot;€&quot;;[Red]\-#,##0\ &quot;€&quot;"/>
    <numFmt numFmtId="189" formatCode="_-&quot;€&quot;* #,##0.00_-;\-&quot;€&quot;* #,##0.00_-;_-&quot;€&quot;* &quot;-&quot;??_-;_-@_-"/>
    <numFmt numFmtId="190" formatCode="00.000"/>
    <numFmt numFmtId="191" formatCode="&quot;?&quot;#,##0;&quot;?&quot;\-#,##0"/>
    <numFmt numFmtId="192" formatCode="#,##0\ &quot;$&quot;_);[Red]\(#,##0\ &quot;$&quot;\)"/>
    <numFmt numFmtId="193" formatCode="0.0000"/>
    <numFmt numFmtId="194" formatCode="_ * #,##0_ ;_ * \-#,##0_ ;_ * &quot;-&quot;_ ;_ @_ "/>
    <numFmt numFmtId="195" formatCode="_ * #,##0.00_ ;_ * \-#,##0.00_ ;_ * &quot;-&quot;??_ ;_ @_ "/>
    <numFmt numFmtId="196" formatCode="_ &quot;\&quot;* #,##0_ ;_ &quot;\&quot;* \-#,##0_ ;_ &quot;\&quot;* &quot;-&quot;_ ;_ @_ "/>
    <numFmt numFmtId="197" formatCode="_ &quot;\&quot;* #,##0.00_ ;_ &quot;\&quot;* \-#,##0.00_ ;_ &quot;\&quot;* &quot;-&quot;??_ ;_ @_ "/>
    <numFmt numFmtId="198" formatCode="_-* #,##0\ _D_M_-;\-* #,##0\ _D_M_-;_-* &quot;-&quot;\ _D_M_-;_-@_-"/>
    <numFmt numFmtId="199" formatCode="_-* #,##0.00\ _D_M_-;\-* #,##0.00\ _D_M_-;_-* &quot;-&quot;??\ _D_M_-;_-@_-"/>
    <numFmt numFmtId="200" formatCode="_-[$€-2]* #,##0.00_-;\-[$€-2]* #,##0.00_-;_-[$€-2]* &quot;-&quot;??_-"/>
    <numFmt numFmtId="201" formatCode="_-* #,##0\ &quot;kr&quot;_-;\-* #,##0\ &quot;kr&quot;_-;_-* &quot;-&quot;\ &quot;kr&quot;_-;_-@_-"/>
    <numFmt numFmtId="202" formatCode="0.000\ "/>
    <numFmt numFmtId="203" formatCode="#,##0\ &quot;Lt&quot;;[Red]\-#,##0\ &quot;Lt&quot;"/>
    <numFmt numFmtId="204" formatCode="_-* #,##0\ &quot;DM&quot;_-;\-* #,##0\ &quot;DM&quot;_-;_-* &quot;-&quot;\ &quot;DM&quot;_-;_-@_-"/>
    <numFmt numFmtId="205" formatCode="_-* #,##0.00\ &quot;DM&quot;_-;\-* #,##0.00\ &quot;DM&quot;_-;_-* &quot;-&quot;??\ &quot;DM&quot;_-;_-@_-"/>
    <numFmt numFmtId="206" formatCode="_(* #,##0.0_);_(* \(#,##0.0\);_(* &quot;-&quot;??_);_(@_)"/>
  </numFmts>
  <fonts count="85">
    <font>
      <sz val="11"/>
      <color theme="1"/>
      <name val="Calibri"/>
      <family val="2"/>
      <scheme val="minor"/>
    </font>
    <font>
      <sz val="11"/>
      <color theme="1"/>
      <name val="Calibri"/>
      <family val="2"/>
      <scheme val="minor"/>
    </font>
    <font>
      <sz val="11"/>
      <name val="Times New Roman"/>
      <family val="1"/>
    </font>
    <font>
      <b/>
      <sz val="11"/>
      <name val="Times New Roman"/>
      <family val="1"/>
    </font>
    <font>
      <i/>
      <sz val="11"/>
      <name val="Times New Roman"/>
      <family val="1"/>
    </font>
    <font>
      <b/>
      <sz val="14"/>
      <name val="Times New Roman"/>
      <family val="1"/>
    </font>
    <font>
      <sz val="14"/>
      <color rgb="FF1F3864"/>
      <name val="Times New Roman"/>
      <family val="1"/>
    </font>
    <font>
      <sz val="12"/>
      <name val="Times New Roman"/>
      <family val="1"/>
    </font>
    <font>
      <sz val="8"/>
      <name val="Calibri"/>
      <family val="2"/>
      <scheme val="minor"/>
    </font>
    <font>
      <sz val="8"/>
      <color indexed="8"/>
      <name val="Arial"/>
      <family val="2"/>
      <charset val="163"/>
    </font>
    <font>
      <sz val="10"/>
      <name val="Arial"/>
      <family val="2"/>
    </font>
    <font>
      <sz val="14"/>
      <color theme="1"/>
      <name val="Times New Roman"/>
      <family val="2"/>
      <charset val="163"/>
    </font>
    <font>
      <sz val="12"/>
      <color theme="1"/>
      <name val="Times New Roman"/>
      <family val="2"/>
      <charset val="163"/>
    </font>
    <font>
      <sz val="11"/>
      <color theme="1"/>
      <name val="Calibri"/>
      <family val="2"/>
      <charset val="163"/>
      <scheme val="minor"/>
    </font>
    <font>
      <sz val="11"/>
      <color indexed="8"/>
      <name val="Calibri"/>
      <family val="2"/>
    </font>
    <font>
      <sz val="12"/>
      <name val=".vntime"/>
      <family val="2"/>
    </font>
    <font>
      <sz val="11"/>
      <color indexed="8"/>
      <name val="Helvetica Neue"/>
    </font>
    <font>
      <sz val="14"/>
      <name val=".VnTimeH"/>
      <family val="2"/>
    </font>
    <font>
      <sz val="12"/>
      <name val="¹UAAA¼"/>
      <family val="3"/>
      <charset val="128"/>
    </font>
    <font>
      <sz val="12"/>
      <name val="¹UAAA¼"/>
      <family val="3"/>
      <charset val="129"/>
    </font>
    <font>
      <sz val="10"/>
      <name val="Times New Roman"/>
      <family val="1"/>
    </font>
    <font>
      <sz val="8"/>
      <name val="Arial"/>
      <family val="2"/>
    </font>
    <font>
      <b/>
      <sz val="12"/>
      <name val="Arial"/>
      <family val="2"/>
    </font>
    <font>
      <b/>
      <sz val="18"/>
      <name val="Arial"/>
      <family val="2"/>
    </font>
    <font>
      <i/>
      <sz val="10"/>
      <name val=".VnTime"/>
      <family val="2"/>
    </font>
    <font>
      <b/>
      <sz val="10"/>
      <name val=".VnArial"/>
      <family val="2"/>
    </font>
    <font>
      <b/>
      <sz val="10"/>
      <name val=".VnTime"/>
      <family val="2"/>
    </font>
    <font>
      <sz val="12"/>
      <name val="Arial"/>
      <family val="2"/>
    </font>
    <font>
      <sz val="7"/>
      <name val="Small Fonts"/>
      <family val="2"/>
    </font>
    <font>
      <sz val="10"/>
      <name val="VNtimes new roman"/>
      <family val="1"/>
    </font>
    <font>
      <sz val="13"/>
      <name val=".VnTime"/>
      <family val="2"/>
    </font>
    <font>
      <b/>
      <sz val="10"/>
      <name val=".VnTimeH"/>
      <family val="2"/>
    </font>
    <font>
      <b/>
      <sz val="11"/>
      <name val=".VnTimeH"/>
      <family val="2"/>
    </font>
    <font>
      <sz val="14"/>
      <name val=".VnArial"/>
      <family val="2"/>
    </font>
    <font>
      <sz val="10"/>
      <name val=" "/>
      <family val="1"/>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MS Sans Serif"/>
      <family val="2"/>
    </font>
    <font>
      <sz val="11"/>
      <name val="??"/>
      <family val="3"/>
    </font>
    <font>
      <sz val="14"/>
      <name val="??"/>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Arial"/>
      <family val="2"/>
      <charset val="163"/>
    </font>
    <font>
      <sz val="12"/>
      <name val="돋움체"/>
      <family val="3"/>
      <charset val="129"/>
    </font>
    <font>
      <sz val="12"/>
      <name val="????"/>
      <family val="1"/>
      <charset val="136"/>
    </font>
    <font>
      <sz val="12"/>
      <name val="???"/>
      <family val="1"/>
      <charset val="129"/>
    </font>
    <font>
      <sz val="12"/>
      <name val="|??¢¥¢¬¨Ï"/>
      <family val="1"/>
      <charset val="129"/>
    </font>
    <font>
      <sz val="10"/>
      <name val="Helv"/>
      <family val="2"/>
    </font>
    <font>
      <sz val="9"/>
      <name val="‚l‚r –¾’©"/>
      <family val="1"/>
      <charset val="128"/>
    </font>
    <font>
      <sz val="10"/>
      <name val=".vntime"/>
      <family val="2"/>
    </font>
    <font>
      <sz val="12"/>
      <name val="±¼¸²Ã¼"/>
      <family val="3"/>
      <charset val="129"/>
    </font>
    <font>
      <sz val="12"/>
      <name val="µ¸¿òÃ¼"/>
      <family val="3"/>
      <charset val="129"/>
    </font>
    <font>
      <sz val="11"/>
      <name val="µ¸¿ò"/>
      <charset val="129"/>
    </font>
    <font>
      <sz val="11"/>
      <name val="돋움"/>
      <charset val="129"/>
    </font>
    <font>
      <b/>
      <sz val="10"/>
      <name val="Helv"/>
      <family val="2"/>
    </font>
    <font>
      <b/>
      <sz val="12"/>
      <name val="Helv"/>
      <family val="2"/>
    </font>
    <font>
      <sz val="10"/>
      <name val="Helv"/>
    </font>
    <font>
      <b/>
      <sz val="11"/>
      <name val="Helv"/>
      <family val="2"/>
    </font>
    <font>
      <sz val="10"/>
      <name val=".VnArial"/>
      <family val="2"/>
    </font>
    <font>
      <sz val="12"/>
      <color indexed="8"/>
      <name val="Times New Roman"/>
      <family val="2"/>
      <charset val="163"/>
    </font>
    <font>
      <sz val="11"/>
      <name val="–¾’©"/>
      <family val="1"/>
      <charset val="128"/>
    </font>
    <font>
      <sz val="10"/>
      <name val=".VnAvant"/>
      <family val="2"/>
    </font>
    <font>
      <sz val="10"/>
      <name val="명조"/>
      <family val="3"/>
      <charset val="129"/>
    </font>
    <font>
      <sz val="10"/>
      <name val="ＭＳ Ｐ明朝"/>
      <family val="1"/>
      <charset val="128"/>
    </font>
    <font>
      <sz val="14"/>
      <name val=".VnTime"/>
      <family val="2"/>
    </font>
    <font>
      <sz val="11"/>
      <color indexed="64"/>
      <name val="Calibri"/>
      <family val="2"/>
      <scheme val="minor"/>
    </font>
    <font>
      <sz val="11"/>
      <color theme="1"/>
      <name val="Calibri"/>
      <family val="2"/>
      <charset val="1"/>
      <scheme val="minor"/>
    </font>
    <font>
      <i/>
      <sz val="14"/>
      <name val="Times New Roman"/>
      <family val="1"/>
    </font>
    <font>
      <sz val="14"/>
      <name val="Times New Roman"/>
      <family val="1"/>
    </font>
    <font>
      <b/>
      <i/>
      <sz val="14"/>
      <name val="Times New Roman"/>
      <family val="1"/>
    </font>
    <font>
      <sz val="14"/>
      <color theme="1"/>
      <name val="Times New Roman"/>
      <family val="1"/>
    </font>
    <font>
      <sz val="14"/>
      <color rgb="FF081B3A"/>
      <name val="Times New Roman"/>
      <family val="1"/>
    </font>
    <font>
      <b/>
      <sz val="14"/>
      <color rgb="FFFF0000"/>
      <name val="Times New Roman"/>
      <family val="1"/>
    </font>
    <font>
      <vertAlign val="superscript"/>
      <sz val="14"/>
      <color theme="1"/>
      <name val="Times New Roman"/>
      <family val="1"/>
    </font>
    <font>
      <sz val="14"/>
      <color indexed="8"/>
      <name val="Times New Roman"/>
      <family val="1"/>
    </font>
    <font>
      <sz val="14"/>
      <color rgb="FF000000"/>
      <name val="Times New Roman"/>
      <family val="1"/>
    </font>
    <font>
      <sz val="14"/>
      <color rgb="FFFF0000"/>
      <name val="Times New Roman"/>
      <family val="1"/>
    </font>
    <font>
      <b/>
      <sz val="12"/>
      <name val="Times New Roman"/>
      <family val="1"/>
    </font>
  </fonts>
  <fills count="7">
    <fill>
      <patternFill patternType="none"/>
    </fill>
    <fill>
      <patternFill patternType="gray125"/>
    </fill>
    <fill>
      <patternFill patternType="solid">
        <fgColor theme="0"/>
        <bgColor indexed="0"/>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s>
  <cellStyleXfs count="289">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xf>
    <xf numFmtId="0" fontId="10" fillId="0" borderId="0"/>
    <xf numFmtId="0" fontId="10" fillId="0" borderId="0" applyNumberFormat="0" applyFill="0" applyBorder="0" applyAlignment="0" applyProtection="0"/>
    <xf numFmtId="0" fontId="10" fillId="0" borderId="0"/>
    <xf numFmtId="0" fontId="11" fillId="0" borderId="0"/>
    <xf numFmtId="169" fontId="1" fillId="0" borderId="0" applyFont="0" applyFill="0" applyBorder="0" applyAlignment="0" applyProtection="0"/>
    <xf numFmtId="0" fontId="12" fillId="0" borderId="0"/>
    <xf numFmtId="0" fontId="1" fillId="0" borderId="0"/>
    <xf numFmtId="0" fontId="15" fillId="0" borderId="0" applyNumberFormat="0" applyFill="0" applyBorder="0" applyAlignment="0" applyProtection="0"/>
    <xf numFmtId="0" fontId="42" fillId="0" borderId="0"/>
    <xf numFmtId="3" fontId="50" fillId="0" borderId="1"/>
    <xf numFmtId="190" fontId="43" fillId="0" borderId="0" applyFont="0" applyFill="0" applyBorder="0" applyAlignment="0" applyProtection="0"/>
    <xf numFmtId="0" fontId="44" fillId="0" borderId="0" applyFont="0" applyFill="0" applyBorder="0" applyAlignment="0" applyProtection="0"/>
    <xf numFmtId="191" fontId="43" fillId="0" borderId="0" applyFont="0" applyFill="0" applyBorder="0" applyAlignment="0" applyProtection="0"/>
    <xf numFmtId="0" fontId="10" fillId="0" borderId="0" applyNumberFormat="0" applyFill="0" applyBorder="0" applyAlignment="0" applyProtection="0"/>
    <xf numFmtId="40" fontId="44" fillId="0" borderId="0" applyFont="0" applyFill="0" applyBorder="0" applyAlignment="0" applyProtection="0"/>
    <xf numFmtId="38" fontId="44" fillId="0" borderId="0" applyFont="0" applyFill="0" applyBorder="0" applyAlignment="0" applyProtection="0"/>
    <xf numFmtId="171" fontId="51" fillId="0" borderId="0" applyFont="0" applyFill="0" applyBorder="0" applyAlignment="0" applyProtection="0"/>
    <xf numFmtId="169" fontId="51" fillId="0" borderId="0" applyFont="0" applyFill="0" applyBorder="0" applyAlignment="0" applyProtection="0"/>
    <xf numFmtId="42" fontId="41" fillId="0" borderId="0" applyFont="0" applyFill="0" applyBorder="0" applyAlignment="0" applyProtection="0"/>
    <xf numFmtId="0" fontId="52"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53" fillId="0" borderId="0"/>
    <xf numFmtId="0" fontId="10" fillId="0" borderId="0" applyNumberFormat="0" applyFill="0" applyBorder="0" applyAlignment="0" applyProtection="0"/>
    <xf numFmtId="0" fontId="54" fillId="0" borderId="0"/>
    <xf numFmtId="0" fontId="42" fillId="0" borderId="0"/>
    <xf numFmtId="0" fontId="10" fillId="0" borderId="0"/>
    <xf numFmtId="0" fontId="55" fillId="0" borderId="0"/>
    <xf numFmtId="0" fontId="10" fillId="0" borderId="0"/>
    <xf numFmtId="3" fontId="50" fillId="0" borderId="1"/>
    <xf numFmtId="3" fontId="50" fillId="0" borderId="1"/>
    <xf numFmtId="0" fontId="45" fillId="4" borderId="0"/>
    <xf numFmtId="0" fontId="46" fillId="4" borderId="0"/>
    <xf numFmtId="0" fontId="47" fillId="4" borderId="0"/>
    <xf numFmtId="0" fontId="48" fillId="0" borderId="0">
      <alignment wrapText="1"/>
    </xf>
    <xf numFmtId="166" fontId="17" fillId="0" borderId="5" applyNumberFormat="0" applyFont="0" applyBorder="0" applyAlignment="0">
      <alignment horizontal="center" vertical="center"/>
    </xf>
    <xf numFmtId="0" fontId="56" fillId="0" borderId="0"/>
    <xf numFmtId="196" fontId="57" fillId="0" borderId="0" applyFont="0" applyFill="0" applyBorder="0" applyAlignment="0" applyProtection="0"/>
    <xf numFmtId="0" fontId="19" fillId="0" borderId="0" applyFont="0" applyFill="0" applyBorder="0" applyAlignment="0" applyProtection="0"/>
    <xf numFmtId="197" fontId="57" fillId="0" borderId="0" applyFont="0" applyFill="0" applyBorder="0" applyAlignment="0" applyProtection="0"/>
    <xf numFmtId="0" fontId="19" fillId="0" borderId="0" applyFont="0" applyFill="0" applyBorder="0" applyAlignment="0" applyProtection="0"/>
    <xf numFmtId="194" fontId="57" fillId="0" borderId="0" applyFont="0" applyFill="0" applyBorder="0" applyAlignment="0" applyProtection="0"/>
    <xf numFmtId="0" fontId="18" fillId="0" borderId="0" applyFont="0" applyFill="0" applyBorder="0" applyAlignment="0" applyProtection="0"/>
    <xf numFmtId="195" fontId="57" fillId="0" borderId="0" applyFont="0" applyFill="0" applyBorder="0" applyAlignment="0" applyProtection="0"/>
    <xf numFmtId="0" fontId="18" fillId="0" borderId="0" applyFont="0" applyFill="0" applyBorder="0" applyAlignment="0" applyProtection="0"/>
    <xf numFmtId="0" fontId="18" fillId="0" borderId="0"/>
    <xf numFmtId="0" fontId="58" fillId="0" borderId="0"/>
    <xf numFmtId="0" fontId="18" fillId="0" borderId="0"/>
    <xf numFmtId="0" fontId="59" fillId="0" borderId="0"/>
    <xf numFmtId="0" fontId="60" fillId="0" borderId="0" applyFill="0" applyBorder="0" applyAlignment="0"/>
    <xf numFmtId="0" fontId="61" fillId="0" borderId="0"/>
    <xf numFmtId="43" fontId="14"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173" fontId="10" fillId="0" borderId="0" applyFont="0" applyFill="0" applyBorder="0" applyAlignment="0" applyProtection="0"/>
    <xf numFmtId="43" fontId="7" fillId="0" borderId="0" applyFont="0" applyFill="0" applyBorder="0" applyAlignment="0" applyProtection="0"/>
    <xf numFmtId="0"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174" fontId="20" fillId="0" borderId="0"/>
    <xf numFmtId="3" fontId="10" fillId="0" borderId="0" applyFont="0" applyFill="0" applyBorder="0" applyAlignment="0" applyProtection="0"/>
    <xf numFmtId="175" fontId="10" fillId="0" borderId="0" applyFont="0" applyFill="0" applyBorder="0" applyAlignment="0" applyProtection="0"/>
    <xf numFmtId="176" fontId="10" fillId="0" borderId="0"/>
    <xf numFmtId="0" fontId="10" fillId="0" borderId="0" applyFont="0" applyFill="0" applyBorder="0" applyAlignment="0" applyProtection="0"/>
    <xf numFmtId="43" fontId="14"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177" fontId="10" fillId="0" borderId="0"/>
    <xf numFmtId="200" fontId="15" fillId="0" borderId="0" applyFont="0" applyFill="0" applyBorder="0" applyAlignment="0" applyProtection="0"/>
    <xf numFmtId="2" fontId="10" fillId="0" borderId="0" applyFont="0" applyFill="0" applyBorder="0" applyAlignment="0" applyProtection="0"/>
    <xf numFmtId="38" fontId="21" fillId="4" borderId="0" applyNumberFormat="0" applyBorder="0" applyAlignment="0" applyProtection="0"/>
    <xf numFmtId="0" fontId="62" fillId="0" borderId="0">
      <alignment horizontal="left"/>
    </xf>
    <xf numFmtId="0" fontId="22" fillId="0" borderId="6" applyNumberFormat="0" applyAlignment="0" applyProtection="0">
      <alignment horizontal="left" vertical="center"/>
    </xf>
    <xf numFmtId="0" fontId="22" fillId="0" borderId="4">
      <alignment horizontal="left" vertical="center"/>
    </xf>
    <xf numFmtId="0" fontId="23" fillId="0" borderId="0" applyProtection="0"/>
    <xf numFmtId="0" fontId="22" fillId="0" borderId="0" applyProtection="0"/>
    <xf numFmtId="10" fontId="21" fillId="5" borderId="1" applyNumberFormat="0" applyBorder="0" applyAlignment="0" applyProtection="0"/>
    <xf numFmtId="0" fontId="14" fillId="0" borderId="0"/>
    <xf numFmtId="0" fontId="14" fillId="0" borderId="0"/>
    <xf numFmtId="0" fontId="27" fillId="0" borderId="0"/>
    <xf numFmtId="0" fontId="14" fillId="0" borderId="0"/>
    <xf numFmtId="3" fontId="24" fillId="0" borderId="7" applyNumberFormat="0" applyAlignment="0">
      <alignment horizontal="center" vertical="center"/>
    </xf>
    <xf numFmtId="3" fontId="25" fillId="0" borderId="7" applyNumberFormat="0" applyAlignment="0">
      <alignment horizontal="center" vertical="center"/>
    </xf>
    <xf numFmtId="3" fontId="26" fillId="0" borderId="7" applyNumberFormat="0" applyAlignment="0">
      <alignment horizontal="center" vertical="center"/>
    </xf>
    <xf numFmtId="38" fontId="42" fillId="0" borderId="0" applyFont="0" applyFill="0" applyBorder="0" applyAlignment="0" applyProtection="0"/>
    <xf numFmtId="4" fontId="63"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4" fillId="0" borderId="8"/>
    <xf numFmtId="193" fontId="15" fillId="0" borderId="9"/>
    <xf numFmtId="192" fontId="42" fillId="0" borderId="0" applyFont="0" applyFill="0" applyBorder="0" applyAlignment="0" applyProtection="0"/>
    <xf numFmtId="201" fontId="65"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7" fillId="0" borderId="0" applyNumberFormat="0" applyFont="0" applyFill="0" applyAlignment="0"/>
    <xf numFmtId="0" fontId="20" fillId="0" borderId="0"/>
    <xf numFmtId="37" fontId="28" fillId="0" borderId="0"/>
    <xf numFmtId="180" fontId="29" fillId="0" borderId="0"/>
    <xf numFmtId="0" fontId="13"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40" fillId="0" borderId="0"/>
    <xf numFmtId="0" fontId="40" fillId="0" borderId="0" applyProtection="0"/>
    <xf numFmtId="0" fontId="40" fillId="0" borderId="0" applyProtection="0"/>
    <xf numFmtId="0" fontId="40" fillId="0" borderId="0" applyProtection="0"/>
    <xf numFmtId="0" fontId="40" fillId="0" borderId="0" applyProtection="0"/>
    <xf numFmtId="0" fontId="40" fillId="0" borderId="0" applyProtection="0"/>
    <xf numFmtId="0" fontId="66" fillId="0" borderId="0"/>
    <xf numFmtId="0" fontId="10" fillId="0" borderId="0"/>
    <xf numFmtId="0" fontId="14" fillId="0" borderId="0"/>
    <xf numFmtId="0" fontId="14" fillId="0" borderId="0"/>
    <xf numFmtId="0" fontId="14" fillId="0" borderId="0"/>
    <xf numFmtId="0" fontId="40" fillId="0" borderId="0"/>
    <xf numFmtId="0" fontId="10" fillId="0" borderId="0"/>
    <xf numFmtId="0" fontId="10" fillId="0" borderId="0"/>
    <xf numFmtId="0" fontId="10" fillId="0" borderId="0"/>
    <xf numFmtId="0" fontId="10" fillId="0" borderId="0"/>
    <xf numFmtId="0" fontId="16" fillId="0" borderId="0" applyNumberFormat="0" applyFill="0" applyBorder="0" applyProtection="0">
      <alignment vertical="top"/>
    </xf>
    <xf numFmtId="0" fontId="15" fillId="0" borderId="0"/>
    <xf numFmtId="0" fontId="14" fillId="0" borderId="0"/>
    <xf numFmtId="0" fontId="14" fillId="0" borderId="0"/>
    <xf numFmtId="0" fontId="14" fillId="0" borderId="0"/>
    <xf numFmtId="0" fontId="10" fillId="0" borderId="0"/>
    <xf numFmtId="0" fontId="10" fillId="0" borderId="0"/>
    <xf numFmtId="0" fontId="10" fillId="0" borderId="0"/>
    <xf numFmtId="0" fontId="15" fillId="0" borderId="0"/>
    <xf numFmtId="0" fontId="63" fillId="6" borderId="0"/>
    <xf numFmtId="169" fontId="67" fillId="0" borderId="0" applyFont="0" applyFill="0" applyBorder="0" applyAlignment="0" applyProtection="0"/>
    <xf numFmtId="171" fontId="67" fillId="0" borderId="0" applyFont="0" applyFill="0" applyBorder="0" applyAlignment="0" applyProtection="0"/>
    <xf numFmtId="0" fontId="30" fillId="0" borderId="0" applyNumberFormat="0" applyFill="0" applyBorder="0" applyAlignment="0" applyProtection="0"/>
    <xf numFmtId="0" fontId="15" fillId="0" borderId="0" applyNumberFormat="0" applyFill="0" applyBorder="0" applyAlignment="0" applyProtection="0"/>
    <xf numFmtId="0" fontId="10" fillId="0" borderId="0" applyFont="0" applyFill="0" applyBorder="0" applyAlignment="0" applyProtection="0"/>
    <xf numFmtId="0" fontId="20" fillId="0" borderId="0"/>
    <xf numFmtId="10" fontId="10" fillId="0" borderId="0" applyFont="0" applyFill="0" applyBorder="0" applyAlignment="0" applyProtection="0"/>
    <xf numFmtId="9" fontId="10" fillId="0" borderId="0" applyFont="0" applyFill="0" applyBorder="0" applyAlignment="0" applyProtection="0"/>
    <xf numFmtId="0" fontId="15" fillId="0" borderId="0" applyNumberFormat="0" applyFill="0" applyBorder="0" applyAlignment="0" applyProtection="0"/>
    <xf numFmtId="0" fontId="15" fillId="0" borderId="7">
      <alignment horizontal="center"/>
    </xf>
    <xf numFmtId="0" fontId="42" fillId="0" borderId="0"/>
    <xf numFmtId="0" fontId="42" fillId="0" borderId="0"/>
    <xf numFmtId="0" fontId="56" fillId="0" borderId="0" applyNumberFormat="0" applyFill="0" applyBorder="0" applyAlignment="0" applyProtection="0"/>
    <xf numFmtId="0" fontId="64" fillId="0" borderId="0"/>
    <xf numFmtId="181" fontId="30" fillId="0" borderId="3">
      <alignment horizontal="right" vertical="center"/>
    </xf>
    <xf numFmtId="3" fontId="31" fillId="0" borderId="7" applyNumberFormat="0" applyAlignment="0">
      <alignment horizontal="center" vertical="center"/>
    </xf>
    <xf numFmtId="3" fontId="32" fillId="0" borderId="10" applyNumberFormat="0" applyAlignment="0">
      <alignment horizontal="left" wrapText="1"/>
    </xf>
    <xf numFmtId="182" fontId="30" fillId="0" borderId="3">
      <alignment horizontal="center"/>
    </xf>
    <xf numFmtId="0" fontId="30" fillId="0" borderId="0" applyNumberFormat="0" applyFill="0" applyBorder="0" applyAlignment="0" applyProtection="0"/>
    <xf numFmtId="0" fontId="10" fillId="0" borderId="0" applyNumberFormat="0" applyFill="0" applyBorder="0" applyAlignment="0" applyProtection="0"/>
    <xf numFmtId="202" fontId="68" fillId="0" borderId="0" applyFont="0" applyFill="0" applyBorder="0" applyAlignment="0" applyProtection="0"/>
    <xf numFmtId="203" fontId="65" fillId="0" borderId="0" applyFont="0" applyFill="0" applyBorder="0" applyAlignment="0" applyProtection="0"/>
    <xf numFmtId="183" fontId="30" fillId="0" borderId="0"/>
    <xf numFmtId="184" fontId="30" fillId="0" borderId="1"/>
    <xf numFmtId="204" fontId="10" fillId="0" borderId="0" applyFont="0" applyFill="0" applyBorder="0" applyAlignment="0" applyProtection="0"/>
    <xf numFmtId="205" fontId="10" fillId="0" borderId="0" applyFont="0" applyFill="0" applyBorder="0" applyAlignment="0" applyProtection="0"/>
    <xf numFmtId="0" fontId="33" fillId="0" borderId="0" applyNumberForma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7" fillId="0" borderId="0">
      <alignment vertical="center"/>
    </xf>
    <xf numFmtId="40" fontId="35" fillId="0" borderId="0" applyFont="0" applyFill="0" applyBorder="0" applyAlignment="0" applyProtection="0"/>
    <xf numFmtId="38"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9" fontId="36" fillId="0" borderId="0" applyFont="0" applyFill="0" applyBorder="0" applyAlignment="0" applyProtection="0"/>
    <xf numFmtId="0" fontId="37" fillId="0" borderId="0"/>
    <xf numFmtId="0" fontId="69" fillId="0" borderId="11"/>
    <xf numFmtId="0" fontId="38" fillId="0" borderId="0" applyFont="0" applyFill="0" applyBorder="0" applyAlignment="0" applyProtection="0"/>
    <xf numFmtId="0" fontId="38" fillId="0" borderId="0" applyFont="0" applyFill="0" applyBorder="0" applyAlignment="0" applyProtection="0"/>
    <xf numFmtId="185" fontId="38" fillId="0" borderId="0" applyFont="0" applyFill="0" applyBorder="0" applyAlignment="0" applyProtection="0"/>
    <xf numFmtId="186" fontId="38" fillId="0" borderId="0" applyFont="0" applyFill="0" applyBorder="0" applyAlignment="0" applyProtection="0"/>
    <xf numFmtId="0" fontId="39" fillId="0" borderId="0"/>
    <xf numFmtId="0" fontId="27" fillId="0" borderId="0"/>
    <xf numFmtId="171" fontId="40" fillId="0" borderId="0" applyFont="0" applyFill="0" applyBorder="0" applyAlignment="0" applyProtection="0"/>
    <xf numFmtId="169" fontId="40" fillId="0" borderId="0" applyFont="0" applyFill="0" applyBorder="0" applyAlignment="0" applyProtection="0"/>
    <xf numFmtId="172" fontId="10" fillId="0" borderId="0" applyFont="0" applyFill="0" applyBorder="0" applyAlignment="0" applyProtection="0"/>
    <xf numFmtId="0" fontId="70" fillId="0" borderId="0"/>
    <xf numFmtId="187" fontId="40" fillId="0" borderId="0" applyFont="0" applyFill="0" applyBorder="0" applyAlignment="0" applyProtection="0"/>
    <xf numFmtId="188" fontId="41" fillId="0" borderId="0" applyFont="0" applyFill="0" applyBorder="0" applyAlignment="0" applyProtection="0"/>
    <xf numFmtId="189" fontId="40" fillId="0" borderId="0" applyFont="0" applyFill="0" applyBorder="0" applyAlignment="0" applyProtection="0"/>
    <xf numFmtId="169" fontId="42" fillId="0" borderId="0" applyNumberFormat="0" applyFont="0" applyFill="0" applyBorder="0" applyAlignment="0" applyProtection="0"/>
    <xf numFmtId="43" fontId="12" fillId="0" borderId="0" applyFont="0" applyFill="0" applyBorder="0" applyAlignment="0" applyProtection="0"/>
    <xf numFmtId="0" fontId="10" fillId="0" borderId="0"/>
    <xf numFmtId="43" fontId="10" fillId="0" borderId="0" applyFont="0" applyFill="0" applyBorder="0" applyAlignment="0" applyProtection="0"/>
    <xf numFmtId="169" fontId="71" fillId="0" borderId="0" applyFont="0" applyFill="0" applyBorder="0" applyAlignment="0" applyProtection="0"/>
    <xf numFmtId="0" fontId="10" fillId="0" borderId="0"/>
    <xf numFmtId="0" fontId="72" fillId="0" borderId="0"/>
    <xf numFmtId="0" fontId="7"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169" fontId="7"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0" fillId="0" borderId="0" applyFont="0" applyFill="0" applyBorder="0" applyAlignment="0" applyProtection="0"/>
    <xf numFmtId="0" fontId="13" fillId="0" borderId="0"/>
    <xf numFmtId="0" fontId="1" fillId="0" borderId="0"/>
    <xf numFmtId="169" fontId="14" fillId="0" borderId="0" applyFont="0" applyFill="0" applyBorder="0" applyAlignment="0" applyProtection="0"/>
    <xf numFmtId="171" fontId="7" fillId="0" borderId="0" applyFont="0" applyFill="0" applyBorder="0" applyAlignment="0" applyProtection="0"/>
    <xf numFmtId="169" fontId="7" fillId="0" borderId="0" applyFont="0" applyFill="0" applyBorder="0" applyAlignment="0" applyProtection="0"/>
    <xf numFmtId="169" fontId="1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7" fillId="0" borderId="0" applyFont="0" applyFill="0" applyBorder="0" applyAlignment="0" applyProtection="0"/>
    <xf numFmtId="169" fontId="14" fillId="0" borderId="0" applyFont="0" applyFill="0" applyBorder="0" applyAlignment="0" applyProtection="0"/>
    <xf numFmtId="169" fontId="7" fillId="0" borderId="0" applyFont="0" applyFill="0" applyBorder="0" applyAlignment="0" applyProtection="0"/>
    <xf numFmtId="169" fontId="10"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7" fillId="0" borderId="0" applyFont="0" applyFill="0" applyBorder="0" applyAlignment="0" applyProtection="0"/>
    <xf numFmtId="169" fontId="14" fillId="0" borderId="0" applyFont="0" applyFill="0" applyBorder="0" applyAlignment="0" applyProtection="0"/>
    <xf numFmtId="169" fontId="10" fillId="0" borderId="0" applyFont="0" applyFill="0" applyBorder="0" applyAlignment="0" applyProtection="0"/>
    <xf numFmtId="169" fontId="15" fillId="0" borderId="0" applyFont="0" applyFill="0" applyBorder="0" applyAlignment="0" applyProtection="0"/>
    <xf numFmtId="169" fontId="14" fillId="0" borderId="0" applyFont="0" applyFill="0" applyBorder="0" applyAlignment="0" applyProtection="0"/>
    <xf numFmtId="169" fontId="7" fillId="0" borderId="0" applyFont="0" applyFill="0" applyBorder="0" applyAlignment="0" applyProtection="0"/>
    <xf numFmtId="169" fontId="14" fillId="0" borderId="0" applyFont="0" applyFill="0" applyBorder="0" applyAlignment="0" applyProtection="0"/>
    <xf numFmtId="0" fontId="13" fillId="0" borderId="0"/>
    <xf numFmtId="0" fontId="1" fillId="0" borderId="0"/>
    <xf numFmtId="0" fontId="1" fillId="0" borderId="0"/>
    <xf numFmtId="169" fontId="12" fillId="0" borderId="0" applyFont="0" applyFill="0" applyBorder="0" applyAlignment="0" applyProtection="0"/>
    <xf numFmtId="169" fontId="10" fillId="0" borderId="0" applyFont="0" applyFill="0" applyBorder="0" applyAlignment="0" applyProtection="0"/>
    <xf numFmtId="169" fontId="71" fillId="0" borderId="0" applyFont="0" applyFill="0" applyBorder="0" applyAlignment="0" applyProtection="0"/>
    <xf numFmtId="43" fontId="1" fillId="0" borderId="0" applyFont="0" applyFill="0" applyBorder="0" applyAlignment="0" applyProtection="0"/>
    <xf numFmtId="0" fontId="1" fillId="0" borderId="0"/>
    <xf numFmtId="43" fontId="10" fillId="0" borderId="0" applyFont="0" applyFill="0" applyBorder="0" applyAlignment="0" applyProtection="0"/>
    <xf numFmtId="169" fontId="1" fillId="0" borderId="0" applyFont="0" applyFill="0" applyBorder="0" applyAlignment="0" applyProtection="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xf numFmtId="0" fontId="1" fillId="0" borderId="0"/>
    <xf numFmtId="0" fontId="10" fillId="0" borderId="0"/>
    <xf numFmtId="169" fontId="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5" fillId="0" borderId="0"/>
  </cellStyleXfs>
  <cellXfs count="232">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1" xfId="0" applyFont="1" applyBorder="1"/>
    <xf numFmtId="0" fontId="3" fillId="0" borderId="1" xfId="0" applyFont="1" applyBorder="1" applyAlignment="1">
      <alignment horizontal="center" vertical="center" wrapText="1"/>
    </xf>
    <xf numFmtId="0" fontId="2" fillId="0" borderId="2" xfId="0" applyFont="1" applyBorder="1"/>
    <xf numFmtId="2" fontId="3" fillId="0" borderId="1" xfId="0" applyNumberFormat="1" applyFont="1" applyBorder="1" applyAlignment="1">
      <alignment horizontal="center" vertical="center"/>
    </xf>
    <xf numFmtId="2" fontId="3" fillId="0" borderId="1" xfId="0" applyNumberFormat="1" applyFont="1" applyBorder="1" applyAlignment="1">
      <alignment vertical="center"/>
    </xf>
    <xf numFmtId="4" fontId="3" fillId="0" borderId="1" xfId="0" applyNumberFormat="1" applyFont="1" applyBorder="1" applyAlignment="1">
      <alignment vertical="center"/>
    </xf>
    <xf numFmtId="0" fontId="3" fillId="0" borderId="0" xfId="0" applyFont="1" applyAlignment="1">
      <alignment vertical="center"/>
    </xf>
    <xf numFmtId="4" fontId="3" fillId="0" borderId="1" xfId="0" applyNumberFormat="1" applyFont="1" applyBorder="1" applyAlignment="1">
      <alignment horizontal="right" vertical="center"/>
    </xf>
    <xf numFmtId="4" fontId="2" fillId="0" borderId="0" xfId="0" applyNumberFormat="1" applyFont="1" applyAlignment="1">
      <alignment horizontal="right"/>
    </xf>
    <xf numFmtId="43" fontId="3" fillId="0" borderId="1" xfId="1" applyFont="1" applyBorder="1" applyAlignment="1">
      <alignment horizontal="center" vertical="center" wrapText="1"/>
    </xf>
    <xf numFmtId="4" fontId="3" fillId="0" borderId="1" xfId="1" applyNumberFormat="1" applyFont="1" applyBorder="1" applyAlignment="1">
      <alignment horizontal="center" vertical="center" wrapText="1"/>
    </xf>
    <xf numFmtId="0" fontId="5" fillId="0" borderId="0" xfId="0" applyFont="1" applyAlignment="1">
      <alignment horizontal="center"/>
    </xf>
    <xf numFmtId="1" fontId="3" fillId="0" borderId="1" xfId="0" applyNumberFormat="1"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43" fontId="6" fillId="0" borderId="1" xfId="1" applyFont="1" applyBorder="1" applyAlignment="1">
      <alignment horizontal="center" vertical="center" wrapText="1"/>
    </xf>
    <xf numFmtId="0" fontId="7" fillId="0" borderId="1" xfId="0" applyFont="1" applyBorder="1" applyAlignment="1">
      <alignment horizontal="center" vertical="center" wrapText="1"/>
    </xf>
    <xf numFmtId="43" fontId="7" fillId="0" borderId="1" xfId="1" applyFont="1" applyBorder="1" applyAlignment="1">
      <alignment horizontal="right" vertical="center" wrapText="1"/>
    </xf>
    <xf numFmtId="4" fontId="7" fillId="0" borderId="1" xfId="1" applyNumberFormat="1" applyFont="1" applyBorder="1" applyAlignment="1">
      <alignment horizontal="right" vertical="center" wrapText="1"/>
    </xf>
    <xf numFmtId="4" fontId="7" fillId="0" borderId="1" xfId="0" applyNumberFormat="1" applyFont="1" applyBorder="1" applyAlignment="1">
      <alignment horizontal="center" vertical="center" wrapText="1"/>
    </xf>
    <xf numFmtId="0" fontId="7" fillId="0" borderId="0" xfId="0" applyFont="1"/>
    <xf numFmtId="0" fontId="7" fillId="0" borderId="1" xfId="0" applyFont="1" applyBorder="1"/>
    <xf numFmtId="14" fontId="7" fillId="0" borderId="1" xfId="0" applyNumberFormat="1" applyFont="1" applyBorder="1" applyAlignment="1">
      <alignment vertical="center" wrapText="1"/>
    </xf>
    <xf numFmtId="43" fontId="7" fillId="0" borderId="1" xfId="1" applyFont="1" applyBorder="1" applyAlignment="1">
      <alignment vertical="center" wrapText="1"/>
    </xf>
    <xf numFmtId="0" fontId="7" fillId="0" borderId="1" xfId="0" applyFont="1" applyBorder="1" applyAlignment="1">
      <alignment vertical="center" wrapText="1"/>
    </xf>
    <xf numFmtId="166" fontId="5" fillId="0" borderId="0" xfId="1" applyNumberFormat="1" applyFont="1" applyAlignment="1">
      <alignment horizontal="center"/>
    </xf>
    <xf numFmtId="166" fontId="6" fillId="0" borderId="1" xfId="1" applyNumberFormat="1" applyFont="1" applyBorder="1" applyAlignment="1">
      <alignment horizont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43" fontId="3" fillId="0" borderId="1" xfId="1" applyFont="1" applyBorder="1" applyAlignment="1">
      <alignment vertical="center" wrapText="1"/>
    </xf>
    <xf numFmtId="4" fontId="3" fillId="0" borderId="1" xfId="1" applyNumberFormat="1" applyFont="1" applyBorder="1" applyAlignment="1">
      <alignment horizontal="right" vertical="center" wrapText="1"/>
    </xf>
    <xf numFmtId="4" fontId="3" fillId="0" borderId="1" xfId="0" applyNumberFormat="1" applyFont="1" applyBorder="1" applyAlignment="1">
      <alignment horizontal="center" vertical="center" wrapText="1"/>
    </xf>
    <xf numFmtId="0" fontId="75" fillId="0" borderId="1" xfId="0" applyFont="1" applyBorder="1" applyAlignment="1">
      <alignment horizontal="center" vertical="center" wrapText="1"/>
    </xf>
    <xf numFmtId="14" fontId="75" fillId="0" borderId="1" xfId="0" applyNumberFormat="1" applyFont="1" applyBorder="1" applyAlignment="1">
      <alignment horizontal="right" vertical="center" wrapText="1"/>
    </xf>
    <xf numFmtId="4" fontId="75" fillId="0" borderId="1" xfId="1" applyNumberFormat="1" applyFont="1" applyBorder="1" applyAlignment="1">
      <alignment horizontal="right" vertical="center" wrapText="1"/>
    </xf>
    <xf numFmtId="4" fontId="75" fillId="0" borderId="1" xfId="0" applyNumberFormat="1" applyFont="1" applyBorder="1" applyAlignment="1">
      <alignment horizontal="right" vertical="center"/>
    </xf>
    <xf numFmtId="4" fontId="75" fillId="0" borderId="1" xfId="0" applyNumberFormat="1" applyFont="1" applyBorder="1" applyAlignment="1">
      <alignment horizontal="right" vertical="center" wrapText="1"/>
    </xf>
    <xf numFmtId="4" fontId="75" fillId="0" borderId="1" xfId="0" applyNumberFormat="1" applyFont="1" applyBorder="1" applyAlignment="1">
      <alignment horizontal="center" vertical="center" wrapText="1"/>
    </xf>
    <xf numFmtId="0" fontId="74" fillId="0" borderId="1" xfId="0" applyFont="1" applyBorder="1" applyAlignment="1">
      <alignment horizontal="center" vertical="center" wrapText="1"/>
    </xf>
    <xf numFmtId="0" fontId="75" fillId="0" borderId="1" xfId="0" applyFont="1" applyBorder="1" applyAlignment="1">
      <alignment horizontal="center" vertical="center"/>
    </xf>
    <xf numFmtId="2" fontId="75" fillId="0" borderId="1" xfId="0" applyNumberFormat="1" applyFont="1" applyBorder="1" applyAlignment="1">
      <alignment horizontal="center" vertical="center"/>
    </xf>
    <xf numFmtId="2" fontId="76" fillId="0" borderId="1" xfId="0" applyNumberFormat="1" applyFont="1" applyBorder="1" applyAlignment="1">
      <alignment horizontal="center" vertical="center" wrapText="1"/>
    </xf>
    <xf numFmtId="14" fontId="75" fillId="0" borderId="1" xfId="0" applyNumberFormat="1" applyFont="1" applyBorder="1" applyAlignment="1">
      <alignment horizontal="right" vertical="center"/>
    </xf>
    <xf numFmtId="2" fontId="74" fillId="0" borderId="1" xfId="0" applyNumberFormat="1" applyFont="1" applyBorder="1" applyAlignment="1">
      <alignment horizontal="center" vertical="center" wrapText="1"/>
    </xf>
    <xf numFmtId="2" fontId="5" fillId="0" borderId="1" xfId="0" applyNumberFormat="1" applyFont="1" applyBorder="1" applyAlignment="1">
      <alignment horizontal="right" vertical="center"/>
    </xf>
    <xf numFmtId="2" fontId="5" fillId="0" borderId="1" xfId="0" applyNumberFormat="1" applyFont="1" applyBorder="1" applyAlignment="1">
      <alignment horizontal="center" vertical="center"/>
    </xf>
    <xf numFmtId="0" fontId="75" fillId="0" borderId="0" xfId="0" applyFont="1"/>
    <xf numFmtId="166" fontId="75" fillId="0" borderId="0" xfId="1" applyNumberFormat="1" applyFont="1" applyAlignment="1">
      <alignment horizontal="center"/>
    </xf>
    <xf numFmtId="43" fontId="75" fillId="0" borderId="0" xfId="1" applyFont="1"/>
    <xf numFmtId="43" fontId="75" fillId="0" borderId="0" xfId="1" applyFont="1" applyAlignment="1">
      <alignment horizontal="right"/>
    </xf>
    <xf numFmtId="43" fontId="75" fillId="0" borderId="0" xfId="1" applyFont="1" applyAlignment="1">
      <alignment horizontal="center"/>
    </xf>
    <xf numFmtId="0" fontId="75" fillId="0" borderId="0" xfId="0" applyFont="1" applyAlignment="1">
      <alignment horizontal="center"/>
    </xf>
    <xf numFmtId="0" fontId="5" fillId="0" borderId="0" xfId="0" applyFont="1"/>
    <xf numFmtId="0" fontId="75" fillId="0" borderId="2" xfId="0" applyFont="1" applyBorder="1"/>
    <xf numFmtId="0" fontId="5" fillId="0" borderId="1" xfId="0" applyFont="1" applyBorder="1" applyAlignment="1">
      <alignment horizontal="center" vertical="center" wrapText="1"/>
    </xf>
    <xf numFmtId="0" fontId="5" fillId="0" borderId="1" xfId="0" applyFont="1" applyBorder="1"/>
    <xf numFmtId="166" fontId="5" fillId="0" borderId="1" xfId="1"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43" fontId="5" fillId="0" borderId="1" xfId="1" applyFont="1" applyBorder="1" applyAlignment="1">
      <alignment horizontal="center" vertical="center" wrapText="1"/>
    </xf>
    <xf numFmtId="0" fontId="75" fillId="0" borderId="1" xfId="0" applyFont="1" applyBorder="1" applyAlignment="1">
      <alignment vertical="center" wrapText="1"/>
    </xf>
    <xf numFmtId="166" fontId="75" fillId="0" borderId="1" xfId="1" applyNumberFormat="1" applyFont="1" applyBorder="1" applyAlignment="1">
      <alignment horizontal="center" vertical="center" wrapText="1"/>
    </xf>
    <xf numFmtId="14" fontId="75" fillId="0" borderId="1" xfId="0" applyNumberFormat="1" applyFont="1" applyBorder="1" applyAlignment="1">
      <alignment horizontal="center" vertical="center" wrapText="1"/>
    </xf>
    <xf numFmtId="43" fontId="75" fillId="0" borderId="1" xfId="1" applyFont="1" applyBorder="1" applyAlignment="1">
      <alignment vertical="center" wrapText="1"/>
    </xf>
    <xf numFmtId="43" fontId="75" fillId="0" borderId="1" xfId="1" applyFont="1" applyBorder="1" applyAlignment="1">
      <alignment horizontal="right" vertical="center" wrapText="1"/>
    </xf>
    <xf numFmtId="43" fontId="75" fillId="0" borderId="1" xfId="1" applyFont="1" applyBorder="1" applyAlignment="1">
      <alignment horizontal="center" vertical="center" wrapText="1"/>
    </xf>
    <xf numFmtId="49" fontId="75" fillId="0" borderId="1" xfId="0" applyNumberFormat="1" applyFont="1" applyBorder="1" applyAlignment="1">
      <alignment horizontal="center" vertical="center" wrapText="1"/>
    </xf>
    <xf numFmtId="0" fontId="75" fillId="0" borderId="1" xfId="0" applyFont="1" applyBorder="1"/>
    <xf numFmtId="14" fontId="75" fillId="0" borderId="1" xfId="0" applyNumberFormat="1" applyFont="1" applyBorder="1" applyAlignment="1">
      <alignment horizontal="center" vertical="center"/>
    </xf>
    <xf numFmtId="43" fontId="75" fillId="0" borderId="1" xfId="1" applyFont="1" applyBorder="1" applyAlignment="1">
      <alignment vertical="center"/>
    </xf>
    <xf numFmtId="43" fontId="75" fillId="0" borderId="1" xfId="1" applyFont="1" applyBorder="1" applyAlignment="1">
      <alignment horizontal="right" vertical="center"/>
    </xf>
    <xf numFmtId="49" fontId="75" fillId="0" borderId="1" xfId="0" applyNumberFormat="1" applyFont="1" applyBorder="1" applyAlignment="1">
      <alignment horizontal="center" vertical="center"/>
    </xf>
    <xf numFmtId="2" fontId="75" fillId="0" borderId="1" xfId="0" applyNumberFormat="1" applyFont="1" applyBorder="1" applyAlignment="1">
      <alignment vertical="center"/>
    </xf>
    <xf numFmtId="0" fontId="75" fillId="0" borderId="0" xfId="0" applyFont="1" applyAlignment="1">
      <alignment vertical="center"/>
    </xf>
    <xf numFmtId="2" fontId="75" fillId="0" borderId="1" xfId="0" applyNumberFormat="1" applyFont="1" applyBorder="1" applyAlignment="1">
      <alignment vertical="center" wrapText="1"/>
    </xf>
    <xf numFmtId="2" fontId="7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2" fontId="5" fillId="0" borderId="1" xfId="0" applyNumberFormat="1" applyFont="1" applyBorder="1" applyAlignment="1">
      <alignment vertical="center"/>
    </xf>
    <xf numFmtId="166" fontId="5" fillId="0" borderId="1" xfId="1" applyNumberFormat="1" applyFont="1" applyBorder="1" applyAlignment="1">
      <alignment horizontal="center" vertical="center"/>
    </xf>
    <xf numFmtId="43" fontId="5" fillId="0" borderId="1" xfId="1" applyFont="1" applyBorder="1" applyAlignment="1">
      <alignment vertical="center"/>
    </xf>
    <xf numFmtId="43" fontId="5" fillId="0" borderId="1" xfId="1" applyFont="1" applyBorder="1" applyAlignment="1">
      <alignment horizontal="right" vertical="center"/>
    </xf>
    <xf numFmtId="43" fontId="5" fillId="0" borderId="1" xfId="1"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xf>
    <xf numFmtId="166" fontId="5" fillId="0" borderId="1" xfId="1" applyNumberFormat="1" applyFont="1" applyBorder="1" applyAlignment="1">
      <alignment horizontal="center"/>
    </xf>
    <xf numFmtId="43" fontId="5" fillId="0" borderId="1" xfId="1" applyFont="1" applyBorder="1"/>
    <xf numFmtId="43" fontId="5" fillId="0" borderId="1" xfId="1" applyFont="1" applyBorder="1" applyAlignment="1">
      <alignment horizontal="right"/>
    </xf>
    <xf numFmtId="43" fontId="5" fillId="0" borderId="1" xfId="1" applyFont="1" applyBorder="1" applyAlignment="1">
      <alignment horizontal="center"/>
    </xf>
    <xf numFmtId="166" fontId="75" fillId="0" borderId="1" xfId="1" applyNumberFormat="1" applyFont="1" applyBorder="1" applyAlignment="1">
      <alignment vertical="center" wrapText="1"/>
    </xf>
    <xf numFmtId="14" fontId="75" fillId="0" borderId="1" xfId="0" applyNumberFormat="1" applyFont="1" applyBorder="1" applyAlignment="1">
      <alignment vertical="center" wrapText="1"/>
    </xf>
    <xf numFmtId="165" fontId="75" fillId="0" borderId="1" xfId="1" applyNumberFormat="1" applyFont="1" applyBorder="1" applyAlignment="1">
      <alignment horizontal="right" vertical="center" wrapText="1"/>
    </xf>
    <xf numFmtId="0" fontId="77" fillId="0" borderId="1" xfId="0" applyFont="1" applyBorder="1" applyAlignment="1">
      <alignment horizontal="left" vertical="center" wrapText="1"/>
    </xf>
    <xf numFmtId="166" fontId="75" fillId="0" borderId="1" xfId="1" applyNumberFormat="1" applyFont="1" applyBorder="1" applyAlignment="1">
      <alignment horizontal="center" vertical="center"/>
    </xf>
    <xf numFmtId="4" fontId="75" fillId="0" borderId="1" xfId="0" applyNumberFormat="1" applyFont="1" applyBorder="1" applyAlignment="1">
      <alignment horizontal="center" vertical="center"/>
    </xf>
    <xf numFmtId="0" fontId="77" fillId="0" borderId="0" xfId="0" applyFont="1"/>
    <xf numFmtId="4" fontId="75" fillId="0" borderId="1" xfId="1" applyNumberFormat="1" applyFont="1" applyBorder="1" applyAlignment="1">
      <alignment horizontal="center" vertical="center" wrapText="1"/>
    </xf>
    <xf numFmtId="4" fontId="5" fillId="0" borderId="1" xfId="0" applyNumberFormat="1" applyFont="1" applyBorder="1" applyAlignment="1">
      <alignment horizontal="right" vertical="center"/>
    </xf>
    <xf numFmtId="0" fontId="75" fillId="0" borderId="1" xfId="0" applyFont="1" applyBorder="1" applyAlignment="1">
      <alignment horizontal="left" vertical="center" wrapText="1"/>
    </xf>
    <xf numFmtId="0" fontId="75" fillId="0" borderId="1" xfId="0" applyFont="1" applyBorder="1" applyAlignment="1">
      <alignment horizontal="justify" vertical="center" wrapText="1"/>
    </xf>
    <xf numFmtId="3" fontId="75" fillId="0" borderId="1" xfId="0" applyNumberFormat="1" applyFont="1" applyBorder="1" applyAlignment="1">
      <alignment vertical="center"/>
    </xf>
    <xf numFmtId="3" fontId="75" fillId="0" borderId="1" xfId="0" applyNumberFormat="1" applyFont="1" applyBorder="1" applyAlignment="1">
      <alignment horizontal="right" vertical="center"/>
    </xf>
    <xf numFmtId="3" fontId="75" fillId="0" borderId="1" xfId="1" applyNumberFormat="1" applyFont="1" applyBorder="1" applyAlignment="1">
      <alignment horizontal="right" vertical="center" wrapText="1"/>
    </xf>
    <xf numFmtId="3" fontId="75" fillId="0" borderId="1" xfId="0" applyNumberFormat="1" applyFont="1" applyBorder="1" applyAlignment="1">
      <alignment horizontal="center" vertical="center" wrapText="1"/>
    </xf>
    <xf numFmtId="2" fontId="75" fillId="0" borderId="1" xfId="0" applyNumberFormat="1" applyFont="1" applyBorder="1" applyAlignment="1">
      <alignment horizontal="left" vertical="center" wrapText="1"/>
    </xf>
    <xf numFmtId="2" fontId="5" fillId="0" borderId="1" xfId="0" applyNumberFormat="1" applyFont="1" applyBorder="1" applyAlignment="1">
      <alignment vertical="center" wrapText="1"/>
    </xf>
    <xf numFmtId="4" fontId="7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2" fontId="5" fillId="0" borderId="1" xfId="0" applyNumberFormat="1" applyFont="1" applyBorder="1" applyAlignment="1">
      <alignment horizontal="center" vertical="center" wrapText="1"/>
    </xf>
    <xf numFmtId="1" fontId="75" fillId="0" borderId="1" xfId="0" applyNumberFormat="1" applyFont="1" applyBorder="1" applyAlignment="1">
      <alignment horizontal="center" vertical="center" wrapText="1"/>
    </xf>
    <xf numFmtId="1" fontId="75" fillId="0" borderId="1" xfId="0" applyNumberFormat="1" applyFont="1" applyBorder="1" applyAlignment="1">
      <alignment vertical="center"/>
    </xf>
    <xf numFmtId="14" fontId="75" fillId="0" borderId="1" xfId="0" applyNumberFormat="1" applyFont="1" applyBorder="1" applyAlignment="1">
      <alignment vertical="center"/>
    </xf>
    <xf numFmtId="165" fontId="75" fillId="0" borderId="1" xfId="0" applyNumberFormat="1" applyFont="1" applyBorder="1" applyAlignment="1">
      <alignment horizontal="right" vertical="center"/>
    </xf>
    <xf numFmtId="0" fontId="5" fillId="0" borderId="1" xfId="0" applyFont="1" applyBorder="1" applyAlignment="1">
      <alignment vertical="center" wrapText="1"/>
    </xf>
    <xf numFmtId="165" fontId="5" fillId="0" borderId="1" xfId="0" applyNumberFormat="1" applyFont="1" applyBorder="1" applyAlignment="1">
      <alignment horizontal="right" vertical="center"/>
    </xf>
    <xf numFmtId="164" fontId="75" fillId="0" borderId="1" xfId="1" applyNumberFormat="1" applyFont="1" applyBorder="1" applyAlignment="1">
      <alignment vertical="center" wrapText="1"/>
    </xf>
    <xf numFmtId="164" fontId="75" fillId="0" borderId="1" xfId="1" applyNumberFormat="1" applyFont="1" applyBorder="1" applyAlignment="1">
      <alignment horizontal="right" vertical="center" wrapText="1"/>
    </xf>
    <xf numFmtId="0" fontId="5" fillId="0" borderId="1" xfId="0" applyFont="1" applyBorder="1" applyAlignment="1">
      <alignment vertical="center"/>
    </xf>
    <xf numFmtId="3" fontId="77" fillId="0" borderId="1" xfId="0" applyNumberFormat="1" applyFont="1" applyBorder="1" applyAlignment="1">
      <alignment horizontal="right" vertical="center"/>
    </xf>
    <xf numFmtId="0" fontId="75" fillId="0" borderId="1" xfId="0" applyFont="1" applyBorder="1" applyAlignment="1">
      <alignment horizontal="center"/>
    </xf>
    <xf numFmtId="0" fontId="77" fillId="0" borderId="1" xfId="0" applyFont="1" applyBorder="1" applyAlignment="1">
      <alignment horizontal="center" vertical="center" wrapText="1"/>
    </xf>
    <xf numFmtId="0" fontId="77" fillId="0" borderId="1" xfId="0" applyFont="1" applyBorder="1" applyAlignment="1">
      <alignment horizontal="justify" vertical="center" wrapText="1"/>
    </xf>
    <xf numFmtId="2" fontId="5" fillId="0" borderId="1" xfId="0" applyNumberFormat="1" applyFont="1" applyBorder="1" applyAlignment="1">
      <alignment horizontal="left" vertical="center"/>
    </xf>
    <xf numFmtId="4" fontId="75" fillId="0" borderId="1" xfId="1" applyNumberFormat="1" applyFont="1" applyBorder="1" applyAlignment="1">
      <alignment vertical="center" wrapText="1"/>
    </xf>
    <xf numFmtId="4" fontId="75" fillId="0" borderId="1" xfId="0" applyNumberFormat="1" applyFont="1" applyBorder="1" applyAlignment="1">
      <alignment vertical="center"/>
    </xf>
    <xf numFmtId="0" fontId="81" fillId="0" borderId="1" xfId="0" applyFont="1" applyBorder="1" applyAlignment="1">
      <alignment horizontal="left" vertical="center" wrapText="1"/>
    </xf>
    <xf numFmtId="3" fontId="75" fillId="0" borderId="1" xfId="1" applyNumberFormat="1" applyFont="1" applyBorder="1" applyAlignment="1">
      <alignment vertical="center" wrapText="1"/>
    </xf>
    <xf numFmtId="164" fontId="75" fillId="0" borderId="1" xfId="1" applyNumberFormat="1" applyFont="1" applyFill="1" applyBorder="1" applyAlignment="1">
      <alignment vertical="center"/>
    </xf>
    <xf numFmtId="0" fontId="75" fillId="2" borderId="1" xfId="2" applyFont="1" applyFill="1" applyBorder="1" applyAlignment="1" applyProtection="1">
      <alignment horizontal="left" vertical="center" wrapText="1" shrinkToFit="1"/>
      <protection locked="0"/>
    </xf>
    <xf numFmtId="4" fontId="75" fillId="0" borderId="1" xfId="0" applyNumberFormat="1" applyFont="1" applyBorder="1" applyAlignment="1">
      <alignment horizontal="right"/>
    </xf>
    <xf numFmtId="164" fontId="75" fillId="0" borderId="1" xfId="1" applyNumberFormat="1" applyFont="1" applyBorder="1" applyAlignment="1">
      <alignment horizontal="center" vertical="center" wrapText="1"/>
    </xf>
    <xf numFmtId="167" fontId="75" fillId="0" borderId="1" xfId="1" applyNumberFormat="1" applyFont="1" applyBorder="1" applyAlignment="1">
      <alignment horizontal="center" vertical="center" wrapText="1"/>
    </xf>
    <xf numFmtId="0" fontId="77" fillId="3" borderId="1" xfId="6" applyFont="1" applyFill="1" applyBorder="1" applyAlignment="1">
      <alignment horizontal="center" vertical="center"/>
    </xf>
    <xf numFmtId="0" fontId="77" fillId="3" borderId="1" xfId="6" applyFont="1" applyFill="1" applyBorder="1" applyAlignment="1">
      <alignment horizontal="center" vertical="center" wrapText="1"/>
    </xf>
    <xf numFmtId="14" fontId="77" fillId="3" borderId="1" xfId="6" applyNumberFormat="1" applyFont="1" applyFill="1" applyBorder="1" applyAlignment="1">
      <alignment horizontal="center" vertical="center" wrapText="1"/>
    </xf>
    <xf numFmtId="169" fontId="77" fillId="3" borderId="1" xfId="7" applyFont="1" applyFill="1" applyBorder="1" applyAlignment="1">
      <alignment horizontal="center" vertical="center" wrapText="1"/>
    </xf>
    <xf numFmtId="170" fontId="77" fillId="3" borderId="1" xfId="6" applyNumberFormat="1" applyFont="1" applyFill="1" applyBorder="1" applyAlignment="1">
      <alignment horizontal="center" vertical="center" wrapText="1"/>
    </xf>
    <xf numFmtId="14" fontId="5" fillId="0" borderId="1" xfId="0" applyNumberFormat="1" applyFont="1" applyBorder="1" applyAlignment="1">
      <alignment vertical="center" wrapText="1"/>
    </xf>
    <xf numFmtId="43" fontId="5" fillId="0" borderId="1" xfId="1" applyFont="1" applyBorder="1" applyAlignment="1">
      <alignment vertical="center" wrapText="1"/>
    </xf>
    <xf numFmtId="43" fontId="5" fillId="0" borderId="1" xfId="1" applyFont="1" applyBorder="1" applyAlignment="1">
      <alignment horizontal="right" vertical="center" wrapText="1"/>
    </xf>
    <xf numFmtId="4" fontId="5" fillId="0" borderId="1" xfId="1" applyNumberFormat="1" applyFont="1" applyBorder="1" applyAlignment="1">
      <alignment horizontal="right" vertical="center" wrapText="1"/>
    </xf>
    <xf numFmtId="4" fontId="5" fillId="0" borderId="1" xfId="0" applyNumberFormat="1" applyFont="1" applyBorder="1" applyAlignment="1">
      <alignment horizontal="center" vertical="center" wrapText="1"/>
    </xf>
    <xf numFmtId="0" fontId="75" fillId="0" borderId="1" xfId="0" applyFont="1" applyBorder="1" applyAlignment="1">
      <alignment vertical="center"/>
    </xf>
    <xf numFmtId="0" fontId="77" fillId="0" borderId="1" xfId="0" applyFont="1" applyBorder="1"/>
    <xf numFmtId="164" fontId="77" fillId="0" borderId="1" xfId="0" applyNumberFormat="1" applyFont="1" applyBorder="1" applyAlignment="1">
      <alignment horizontal="center" vertical="center"/>
    </xf>
    <xf numFmtId="4" fontId="5" fillId="0" borderId="1" xfId="1" applyNumberFormat="1" applyFont="1" applyBorder="1" applyAlignment="1">
      <alignment horizontal="center" vertical="center" wrapText="1"/>
    </xf>
    <xf numFmtId="0" fontId="75" fillId="0" borderId="0" xfId="0" applyFont="1" applyAlignment="1">
      <alignment vertical="center" wrapText="1"/>
    </xf>
    <xf numFmtId="0" fontId="75" fillId="0" borderId="0" xfId="0" applyFont="1" applyAlignment="1">
      <alignment horizontal="center" vertical="center" wrapText="1"/>
    </xf>
    <xf numFmtId="0" fontId="77" fillId="3" borderId="0" xfId="6" applyFont="1" applyFill="1" applyAlignment="1">
      <alignment horizontal="center" vertical="center" wrapText="1"/>
    </xf>
    <xf numFmtId="166" fontId="75" fillId="0" borderId="0" xfId="1" applyNumberFormat="1" applyFont="1" applyBorder="1" applyAlignment="1">
      <alignment horizontal="center"/>
    </xf>
    <xf numFmtId="43" fontId="75" fillId="0" borderId="0" xfId="1" applyFont="1" applyBorder="1" applyAlignment="1">
      <alignment horizontal="right"/>
    </xf>
    <xf numFmtId="0" fontId="75" fillId="0" borderId="0" xfId="0" applyFont="1" applyAlignment="1">
      <alignment horizontal="left"/>
    </xf>
    <xf numFmtId="0" fontId="75" fillId="0" borderId="0" xfId="0" applyFont="1" applyAlignment="1">
      <alignment horizontal="center" vertical="center"/>
    </xf>
    <xf numFmtId="0" fontId="79"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xf>
    <xf numFmtId="1" fontId="75" fillId="0" borderId="1" xfId="288" applyNumberFormat="1" applyFont="1" applyBorder="1" applyAlignment="1">
      <alignment horizontal="left" vertical="center" wrapText="1"/>
    </xf>
    <xf numFmtId="43" fontId="75" fillId="0" borderId="1" xfId="1" applyFont="1" applyBorder="1" applyAlignment="1">
      <alignment horizontal="left" vertical="center" wrapText="1"/>
    </xf>
    <xf numFmtId="14" fontId="75" fillId="0" borderId="0" xfId="0" applyNumberFormat="1" applyFont="1" applyAlignment="1">
      <alignment horizontal="right"/>
    </xf>
    <xf numFmtId="0" fontId="75" fillId="0" borderId="0" xfId="0" applyFont="1" applyAlignment="1">
      <alignment horizontal="right"/>
    </xf>
    <xf numFmtId="1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6" fontId="75" fillId="0" borderId="1" xfId="1" applyNumberFormat="1" applyFont="1" applyBorder="1" applyAlignment="1">
      <alignment horizontal="right" vertical="center" wrapText="1"/>
    </xf>
    <xf numFmtId="49" fontId="75" fillId="0" borderId="1" xfId="0" applyNumberFormat="1" applyFont="1" applyBorder="1" applyAlignment="1">
      <alignment horizontal="right" vertical="center" wrapText="1"/>
    </xf>
    <xf numFmtId="49" fontId="75" fillId="0" borderId="1" xfId="0" applyNumberFormat="1" applyFont="1" applyBorder="1" applyAlignment="1">
      <alignment horizontal="right" vertical="center"/>
    </xf>
    <xf numFmtId="2" fontId="75" fillId="0" borderId="1" xfId="0" applyNumberFormat="1" applyFont="1" applyBorder="1" applyAlignment="1">
      <alignment horizontal="right" vertical="center"/>
    </xf>
    <xf numFmtId="14" fontId="75" fillId="0" borderId="1" xfId="0" quotePrefix="1" applyNumberFormat="1" applyFont="1" applyBorder="1" applyAlignment="1">
      <alignment horizontal="right" vertical="center" wrapText="1"/>
    </xf>
    <xf numFmtId="2" fontId="75" fillId="0" borderId="1" xfId="0" applyNumberFormat="1" applyFont="1" applyBorder="1" applyAlignment="1">
      <alignment horizontal="right" vertical="center" wrapText="1"/>
    </xf>
    <xf numFmtId="14" fontId="5" fillId="0" borderId="1" xfId="0" applyNumberFormat="1" applyFont="1" applyBorder="1" applyAlignment="1">
      <alignment horizontal="right" vertical="center"/>
    </xf>
    <xf numFmtId="0" fontId="75" fillId="0" borderId="1" xfId="0" applyFont="1" applyBorder="1" applyAlignment="1">
      <alignment horizontal="right" vertical="center" wrapText="1"/>
    </xf>
    <xf numFmtId="14" fontId="5" fillId="0" borderId="1" xfId="0" applyNumberFormat="1" applyFont="1" applyBorder="1" applyAlignment="1">
      <alignment horizontal="right"/>
    </xf>
    <xf numFmtId="0" fontId="5" fillId="0" borderId="1" xfId="0" applyFont="1" applyBorder="1" applyAlignment="1">
      <alignment horizontal="right"/>
    </xf>
    <xf numFmtId="165" fontId="75" fillId="0" borderId="1" xfId="0" applyNumberFormat="1" applyFont="1" applyBorder="1" applyAlignment="1">
      <alignment horizontal="right" vertical="center" wrapText="1"/>
    </xf>
    <xf numFmtId="4" fontId="75" fillId="0" borderId="1" xfId="0" quotePrefix="1" applyNumberFormat="1" applyFont="1" applyBorder="1" applyAlignment="1">
      <alignment horizontal="right" vertical="center" wrapText="1"/>
    </xf>
    <xf numFmtId="49" fontId="5" fillId="0" borderId="1" xfId="0" applyNumberFormat="1" applyFont="1" applyBorder="1" applyAlignment="1">
      <alignment horizontal="right" vertical="center"/>
    </xf>
    <xf numFmtId="3" fontId="75"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1" fontId="75"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xf>
    <xf numFmtId="0" fontId="77" fillId="0" borderId="1" xfId="0" applyFont="1" applyBorder="1" applyAlignment="1">
      <alignment horizontal="right" vertical="center" wrapText="1"/>
    </xf>
    <xf numFmtId="0" fontId="78" fillId="0" borderId="1" xfId="0" applyFont="1" applyBorder="1" applyAlignment="1">
      <alignment horizontal="center" wrapText="1"/>
    </xf>
    <xf numFmtId="1" fontId="75" fillId="0" borderId="1" xfId="0" applyNumberFormat="1" applyFont="1" applyBorder="1" applyAlignment="1">
      <alignment horizontal="center" vertical="center"/>
    </xf>
    <xf numFmtId="0" fontId="5" fillId="0" borderId="1" xfId="0" applyFont="1" applyBorder="1" applyAlignment="1">
      <alignment horizontal="center" vertical="center"/>
    </xf>
    <xf numFmtId="4" fontId="75" fillId="0" borderId="0" xfId="0" applyNumberFormat="1" applyFont="1" applyAlignment="1">
      <alignment horizontal="right"/>
    </xf>
    <xf numFmtId="0" fontId="79" fillId="0" borderId="1" xfId="0" applyFont="1" applyBorder="1" applyAlignment="1">
      <alignment horizontal="center"/>
    </xf>
    <xf numFmtId="0" fontId="79" fillId="0" borderId="1" xfId="0" applyFont="1" applyBorder="1"/>
    <xf numFmtId="4" fontId="79" fillId="0" borderId="1" xfId="0" applyNumberFormat="1" applyFont="1" applyBorder="1" applyAlignment="1">
      <alignment horizontal="right"/>
    </xf>
    <xf numFmtId="0" fontId="79" fillId="0" borderId="0" xfId="0" applyFont="1"/>
    <xf numFmtId="4" fontId="5" fillId="0" borderId="1" xfId="0" applyNumberFormat="1" applyFont="1" applyBorder="1" applyAlignment="1">
      <alignment horizontal="right"/>
    </xf>
    <xf numFmtId="0" fontId="77" fillId="0" borderId="1" xfId="0" applyFont="1" applyBorder="1" applyAlignment="1">
      <alignment wrapText="1"/>
    </xf>
    <xf numFmtId="43" fontId="75" fillId="0" borderId="1" xfId="0" applyNumberFormat="1" applyFont="1" applyBorder="1" applyAlignment="1">
      <alignment vertical="center"/>
    </xf>
    <xf numFmtId="166" fontId="75" fillId="0" borderId="1" xfId="0" applyNumberFormat="1" applyFont="1" applyBorder="1" applyAlignment="1">
      <alignment horizontal="center" vertical="center" wrapText="1"/>
    </xf>
    <xf numFmtId="0" fontId="75" fillId="0" borderId="1" xfId="0" quotePrefix="1" applyFont="1" applyBorder="1" applyAlignment="1">
      <alignment horizontal="center" vertical="center" wrapText="1"/>
    </xf>
    <xf numFmtId="43" fontId="75" fillId="0" borderId="1" xfId="0" applyNumberFormat="1" applyFont="1" applyBorder="1" applyAlignment="1">
      <alignment horizontal="center" vertical="center" wrapText="1"/>
    </xf>
    <xf numFmtId="3" fontId="75" fillId="0" borderId="1" xfId="0" applyNumberFormat="1" applyFont="1" applyBorder="1" applyAlignment="1">
      <alignment vertical="center" wrapText="1"/>
    </xf>
    <xf numFmtId="4" fontId="82" fillId="0" borderId="1" xfId="0" applyNumberFormat="1" applyFont="1" applyBorder="1" applyAlignment="1">
      <alignment vertical="center"/>
    </xf>
    <xf numFmtId="0" fontId="77" fillId="0" borderId="1" xfId="0" applyFont="1" applyBorder="1" applyAlignment="1">
      <alignment vertical="center"/>
    </xf>
    <xf numFmtId="164" fontId="77" fillId="0" borderId="1" xfId="0" applyNumberFormat="1" applyFont="1" applyBorder="1" applyAlignment="1">
      <alignment horizontal="right" vertical="center"/>
    </xf>
    <xf numFmtId="164" fontId="7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64" fontId="77" fillId="0" borderId="1" xfId="0" applyNumberFormat="1" applyFont="1" applyBorder="1" applyAlignment="1">
      <alignment horizontal="center" vertical="center" wrapText="1"/>
    </xf>
    <xf numFmtId="164" fontId="83" fillId="0" borderId="1" xfId="0" applyNumberFormat="1" applyFont="1" applyBorder="1" applyAlignment="1">
      <alignment horizontal="center" vertical="center"/>
    </xf>
    <xf numFmtId="164" fontId="75" fillId="0" borderId="1" xfId="0" applyNumberFormat="1" applyFont="1" applyBorder="1" applyAlignment="1">
      <alignment horizontal="center" vertical="center"/>
    </xf>
    <xf numFmtId="206" fontId="75" fillId="0" borderId="1" xfId="1" applyNumberFormat="1" applyFont="1" applyBorder="1" applyAlignment="1">
      <alignment vertical="center" wrapText="1"/>
    </xf>
    <xf numFmtId="168" fontId="75" fillId="0" borderId="1" xfId="0" applyNumberFormat="1" applyFont="1" applyBorder="1" applyAlignment="1">
      <alignment horizontal="center" vertical="center"/>
    </xf>
    <xf numFmtId="3" fontId="75" fillId="0" borderId="1" xfId="0" applyNumberFormat="1" applyFont="1" applyBorder="1" applyAlignment="1">
      <alignment horizontal="center" vertical="center"/>
    </xf>
    <xf numFmtId="0" fontId="84" fillId="0" borderId="1" xfId="0" applyFont="1" applyBorder="1" applyAlignment="1">
      <alignment horizontal="center" vertical="center" wrapText="1"/>
    </xf>
    <xf numFmtId="0" fontId="84" fillId="0" borderId="1" xfId="0" applyFont="1" applyBorder="1" applyAlignment="1">
      <alignment vertical="center" wrapText="1"/>
    </xf>
    <xf numFmtId="14" fontId="84" fillId="0" borderId="1" xfId="0" applyNumberFormat="1" applyFont="1" applyBorder="1" applyAlignment="1">
      <alignment vertical="center" wrapText="1"/>
    </xf>
    <xf numFmtId="4" fontId="84" fillId="0" borderId="1" xfId="1" applyNumberFormat="1" applyFont="1" applyBorder="1" applyAlignment="1">
      <alignment horizontal="right" vertical="center" wrapText="1"/>
    </xf>
    <xf numFmtId="4" fontId="84" fillId="0" borderId="1" xfId="0" applyNumberFormat="1" applyFont="1" applyBorder="1" applyAlignment="1">
      <alignment horizontal="center" vertical="center" wrapText="1"/>
    </xf>
    <xf numFmtId="0" fontId="84" fillId="0" borderId="0" xfId="0" applyFont="1"/>
    <xf numFmtId="43" fontId="84" fillId="0" borderId="1" xfId="1" applyFont="1" applyBorder="1" applyAlignment="1">
      <alignment horizontal="right" vertical="center" wrapText="1"/>
    </xf>
    <xf numFmtId="43" fontId="84" fillId="0" borderId="1" xfId="1" applyFont="1" applyBorder="1" applyAlignment="1">
      <alignment vertical="center" wrapText="1"/>
    </xf>
    <xf numFmtId="0" fontId="3" fillId="0" borderId="1" xfId="0" applyFont="1" applyBorder="1" applyAlignment="1">
      <alignment horizontal="center"/>
    </xf>
    <xf numFmtId="4" fontId="3" fillId="0" borderId="1" xfId="0" applyNumberFormat="1" applyFont="1" applyBorder="1" applyAlignment="1">
      <alignment horizontal="right"/>
    </xf>
    <xf numFmtId="43" fontId="3" fillId="0" borderId="1" xfId="0" applyNumberFormat="1" applyFont="1" applyBorder="1"/>
    <xf numFmtId="4" fontId="75" fillId="0" borderId="1" xfId="0" applyNumberFormat="1" applyFont="1" applyBorder="1" applyAlignment="1">
      <alignment horizontal="right" vertical="center" wrapText="1"/>
    </xf>
    <xf numFmtId="0" fontId="75" fillId="0" borderId="1" xfId="0" applyFont="1" applyBorder="1" applyAlignment="1">
      <alignment horizontal="right" vertical="center" wrapText="1"/>
    </xf>
    <xf numFmtId="0" fontId="5" fillId="0" borderId="0" xfId="0" applyFont="1" applyAlignment="1">
      <alignment horizontal="center"/>
    </xf>
    <xf numFmtId="0" fontId="74" fillId="0" borderId="0" xfId="0" applyFont="1" applyAlignment="1">
      <alignment horizontal="center"/>
    </xf>
    <xf numFmtId="0" fontId="75" fillId="0" borderId="0" xfId="0" applyFont="1"/>
    <xf numFmtId="0" fontId="5" fillId="0" borderId="1" xfId="0" applyFont="1" applyBorder="1" applyAlignment="1">
      <alignment horizontal="center" vertical="center" wrapText="1"/>
    </xf>
    <xf numFmtId="166" fontId="5" fillId="0" borderId="1" xfId="1" applyNumberFormat="1"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xf numFmtId="0" fontId="3" fillId="0" borderId="1" xfId="0" applyFont="1" applyBorder="1" applyAlignment="1">
      <alignment horizontal="center" vertical="center" wrapText="1"/>
    </xf>
  </cellXfs>
  <cellStyles count="289">
    <cellStyle name="          _x000d__x000a_shell=progman.exe_x000d__x000a_m" xfId="10" xr:uid="{1C25630A-4C93-4CCF-BAAE-9EB187F1DA8A}"/>
    <cellStyle name=" 1" xfId="11" xr:uid="{ED816B3C-E91B-4905-AF3C-566A1885CC50}"/>
    <cellStyle name="#,##0" xfId="12" xr:uid="{62CCF67B-85AC-4F86-AB2D-91A285BA1F32}"/>
    <cellStyle name="??" xfId="13" xr:uid="{1C462229-202B-4A87-A0CA-E7B288F3521C}"/>
    <cellStyle name="?? [0.00]_PRODUCT DETAIL Q1" xfId="14" xr:uid="{6B88ECFB-F823-4BE2-B9E6-54E6604041F4}"/>
    <cellStyle name="?? [0]" xfId="15" xr:uid="{253E33FB-C356-492C-ACB7-3499A871DFDF}"/>
    <cellStyle name="?_x001d_??%U©÷u&amp;H©÷9_x0008_? s_x000a__x0007__x0001__x0001_" xfId="16" xr:uid="{B8423EE6-B9D0-49F6-BB5E-D492DBEEE66A}"/>
    <cellStyle name="???? [0.00]_PRODUCT DETAIL Q1" xfId="17" xr:uid="{FB771239-4902-4908-AC01-9128CFB8ADCA}"/>
    <cellStyle name="????_PRODUCT DETAIL Q1" xfId="18" xr:uid="{E815232C-BDA5-4B16-A5B2-040A9B55007B}"/>
    <cellStyle name="???[0]_?? DI" xfId="19" xr:uid="{B8A5A1E0-6005-414C-8B84-115A96EED385}"/>
    <cellStyle name="???_?? DI" xfId="20" xr:uid="{3933F283-3387-4DF4-B25C-6928C7021DC9}"/>
    <cellStyle name="??[0]_MATL COST ANALYSIS" xfId="21" xr:uid="{EF0739FA-298C-4780-814C-EB502826BF5A}"/>
    <cellStyle name="??_ ??? ???? " xfId="22" xr:uid="{8072CC91-7004-40B3-AF13-5C8DC3DD9924}"/>
    <cellStyle name="??A? [0]_ÿÿÿÿÿÿ_1_¢¬???¢â? " xfId="23" xr:uid="{EAD0E7A2-5DEB-4390-B59F-C70C7CA1664A}"/>
    <cellStyle name="??A?_ÿÿÿÿÿÿ_1_¢¬???¢â? " xfId="24" xr:uid="{C47669B2-57BE-4802-BCF3-4DB6E482CB95}"/>
    <cellStyle name="?¡±¢¥?_?¨ù??¢´¢¥_¢¬???¢â? " xfId="25" xr:uid="{6EFCF899-CC37-4808-B5E9-A30920228718}"/>
    <cellStyle name="?ðÇ%U?&amp;H?_x0008_?s_x000a__x0007__x0001__x0001_" xfId="26" xr:uid="{E5810627-86B4-4F2A-ACF0-AEBF33ED86F8}"/>
    <cellStyle name="_~2051727" xfId="4" xr:uid="{8ECEDEDD-663E-47A1-9A1E-751C855C5300}"/>
    <cellStyle name="_Huong CHI tieu Nhiem vu CTMTQG 2014(1)" xfId="27" xr:uid="{DB01CC27-49E3-4B58-9EB4-7376C7A7CB9D}"/>
    <cellStyle name="_KH.DTC.gd2016-2020 tinh (T2-2015)" xfId="28" xr:uid="{331451B8-A0EA-409C-9A57-9D7F96D154AE}"/>
    <cellStyle name="•W€_STDFOR" xfId="29" xr:uid="{2596397B-96F7-478A-B2E8-AD98812A8398}"/>
    <cellStyle name="•W_MARINE" xfId="30" xr:uid="{9DC9FD81-8D2A-46DC-B3B7-C03DCCF5CA9F}"/>
    <cellStyle name="W_STDFOR" xfId="31" xr:uid="{504AFEB9-4D95-4CE3-A24A-B51371D4B962}"/>
    <cellStyle name="0.0" xfId="32" xr:uid="{8DCBE4E3-C796-4D8B-AC84-E274DDAA808C}"/>
    <cellStyle name="0.00" xfId="33" xr:uid="{3FCA4155-3DA4-4E77-ADE8-E11698F4FBDF}"/>
    <cellStyle name="1" xfId="34" xr:uid="{40E04998-F678-40E7-8687-B9DB88F1D1D8}"/>
    <cellStyle name="2" xfId="35" xr:uid="{5169585E-0C04-4DA3-984E-0A9015C202C9}"/>
    <cellStyle name="3" xfId="36" xr:uid="{DC18F728-7432-4B1F-AD53-A9618124C791}"/>
    <cellStyle name="4" xfId="37" xr:uid="{49DBDF38-F96B-4DAC-B031-086F0B787E8D}"/>
    <cellStyle name="52" xfId="38" xr:uid="{ACF5FD38-4586-400A-AD60-49CE0109EA17}"/>
    <cellStyle name="6" xfId="39" xr:uid="{669B71A0-A74F-4594-9527-51E4CF5D8AE7}"/>
    <cellStyle name="ÅëÈ­ [0]_¿ì¹°Åë" xfId="40" xr:uid="{4C1FED9E-921C-4FB8-B4BC-BA3BE5B204A0}"/>
    <cellStyle name="AeE­ [0]_INQUIRY ¿µ¾÷AßAø " xfId="41" xr:uid="{56A6653B-84CD-4C76-9D39-48F443BBBA1F}"/>
    <cellStyle name="ÅëÈ­_¿ì¹°Åë" xfId="42" xr:uid="{EF3E3556-1CA5-4784-A730-86476EC902D9}"/>
    <cellStyle name="AeE­_INQUIRY ¿µ¾÷AßAø " xfId="43" xr:uid="{BEA128FC-4F65-4CD0-AA73-7694432A5B7D}"/>
    <cellStyle name="ÄÞ¸¶ [0]_¿ì¹°Åë" xfId="44" xr:uid="{B13A86E5-3D15-4459-BF90-530AB610332B}"/>
    <cellStyle name="AÞ¸¶ [0]_INQUIRY ¿?¾÷AßAø " xfId="45" xr:uid="{83E3B90D-9231-4AC8-BEFD-C50A606AFA0F}"/>
    <cellStyle name="ÄÞ¸¶_¿ì¹°Åë" xfId="46" xr:uid="{8BDF7531-9FE8-4F05-97B6-FF6913078F25}"/>
    <cellStyle name="AÞ¸¶_INQUIRY ¿?¾÷AßAø " xfId="47" xr:uid="{3512CBA2-776B-4933-B8B7-7DF9A4C9AA93}"/>
    <cellStyle name="C?AØ_¿?¾÷CoE² " xfId="48" xr:uid="{F92E5113-A768-4ED1-AE42-0CBBFEB646B7}"/>
    <cellStyle name="Ç¥ÁØ_´çÃÊ±¸ÀÔ»ý»ê" xfId="49" xr:uid="{AEAFA443-FA35-4DD2-9C28-F7EB2B01434C}"/>
    <cellStyle name="C￥AØ_¿μ¾÷CoE² " xfId="50" xr:uid="{3798D789-34E1-4C93-9257-1585C7EBCEF2}"/>
    <cellStyle name="Ç¥ÁØ_PO0862_bldg_BQ" xfId="51" xr:uid="{5DFF7798-8055-4548-B319-B030DE691FCD}"/>
    <cellStyle name="Calc Currency (0)" xfId="52" xr:uid="{667B3B8E-37A5-483F-9CE1-0B380D956EBE}"/>
    <cellStyle name="category" xfId="53" xr:uid="{2341EEF4-2CE1-431C-82D8-52C74BB069F8}"/>
    <cellStyle name="Comma" xfId="1" builtinId="3"/>
    <cellStyle name="Comma [0] 2" xfId="55" xr:uid="{4DD84C92-C420-4C89-8CB1-E4D8D01E71CF}"/>
    <cellStyle name="Comma [0] 2 2" xfId="236" xr:uid="{17842248-81C8-4560-9789-1491D0D465F6}"/>
    <cellStyle name="Comma 10" xfId="56" xr:uid="{9622160E-7D0F-4916-89E6-A8DA214B0E9F}"/>
    <cellStyle name="Comma 10 10" xfId="57" xr:uid="{C95E9C32-2144-43DF-880B-2D3CED487BE6}"/>
    <cellStyle name="Comma 10 10 2" xfId="238" xr:uid="{B48E81AF-7F0C-4911-9F92-9C72A9C6D225}"/>
    <cellStyle name="Comma 10 2" xfId="219" xr:uid="{95256974-D786-470E-8BEA-419F3ED14AC1}"/>
    <cellStyle name="Comma 10 2 2" xfId="261" xr:uid="{7D475050-0971-4A14-AE41-4EDB8DFEE7DC}"/>
    <cellStyle name="Comma 10 3" xfId="237" xr:uid="{9BD75127-4423-44D4-B8C3-42CA441EB009}"/>
    <cellStyle name="Comma 11" xfId="58" xr:uid="{B66A15E5-DCD7-48BD-9C31-2153C908C8F1}"/>
    <cellStyle name="Comma 11 2" xfId="239" xr:uid="{392810D5-7E9E-497E-B6C0-04383EDF8C48}"/>
    <cellStyle name="Comma 12" xfId="59" xr:uid="{AB4C1F45-A2A1-4265-A9B4-2C9CAB604910}"/>
    <cellStyle name="Comma 12 2" xfId="240" xr:uid="{D0552978-082A-439E-8AF8-559FD1CF7DF5}"/>
    <cellStyle name="Comma 13" xfId="60" xr:uid="{5034D819-857F-4573-8123-1B1621E5D533}"/>
    <cellStyle name="Comma 13 2" xfId="241" xr:uid="{2282E392-F152-4480-B10A-A0547CAE09F5}"/>
    <cellStyle name="Comma 14" xfId="61" xr:uid="{7C3BB596-E549-4BE8-B71C-A42E26373B5F}"/>
    <cellStyle name="Comma 14 2" xfId="242" xr:uid="{D10F2542-7311-4A3B-8F3B-0F953D1988C7}"/>
    <cellStyle name="Comma 15" xfId="62" xr:uid="{6C84B014-99BD-4E06-AA38-D42D9D7E7C13}"/>
    <cellStyle name="Comma 15 2" xfId="243" xr:uid="{5599A7FC-F2C1-468C-B7E0-270B741CE7FF}"/>
    <cellStyle name="Comma 16" xfId="63" xr:uid="{EC16C271-D225-4BCF-939B-58C8EDB5362E}"/>
    <cellStyle name="Comma 16 2" xfId="244" xr:uid="{5438715C-3239-46B9-889D-300EC87C656C}"/>
    <cellStyle name="Comma 17" xfId="54" xr:uid="{315BBE07-E2AE-4F0E-852B-B26E1F5FB383}"/>
    <cellStyle name="Comma 17 2" xfId="235" xr:uid="{9D3AE7BE-4A2F-437B-8915-B89C233ADF83}"/>
    <cellStyle name="Comma 17 2 2" xfId="266" xr:uid="{20E4D85A-BEE8-419A-BB2A-506F9397FB0E}"/>
    <cellStyle name="Comma 17 2 2 2" xfId="279" xr:uid="{49DEA399-EFE2-44E0-A214-1391BF1B08DB}"/>
    <cellStyle name="Comma 18" xfId="226" xr:uid="{205125F4-B3E2-4FC4-8D7A-40F9DAEC7904}"/>
    <cellStyle name="Comma 19" xfId="231" xr:uid="{81CB3D75-6AF4-44EE-9604-D5A066EA51FA}"/>
    <cellStyle name="Comma 2" xfId="7" xr:uid="{2FA6D400-3646-4321-B936-8CA7DE7967C3}"/>
    <cellStyle name="Comma 2 2" xfId="65" xr:uid="{623F5D3E-6921-4C41-9843-5A1743774E9D}"/>
    <cellStyle name="Comma 2 2 2" xfId="230" xr:uid="{817738B2-B6DE-4CB4-B1CF-66D13B261ADE}"/>
    <cellStyle name="Comma 2 28" xfId="66" xr:uid="{5B458A84-2B29-4A17-9898-6E2C534EBD16}"/>
    <cellStyle name="Comma 2 3" xfId="67" xr:uid="{AEE63BD7-BB3E-4852-8F00-7C5F3D758ED9}"/>
    <cellStyle name="Comma 2 3 2" xfId="245" xr:uid="{88C70A76-97E5-416E-8EA8-062FF4297768}"/>
    <cellStyle name="Comma 2 4" xfId="232" xr:uid="{4204F3C6-9CA1-4A83-A56A-B6D9AB1F7004}"/>
    <cellStyle name="Comma 2 5" xfId="265" xr:uid="{8927345F-1BAC-45DD-B985-4B4D401B4F04}"/>
    <cellStyle name="Comma 2 6" xfId="64" xr:uid="{8BCCDFDD-F756-4708-BFB9-98F775BE7011}"/>
    <cellStyle name="Comma 20" xfId="260" xr:uid="{E51EBB90-2D22-4D84-B4DE-84CAE0F087B1}"/>
    <cellStyle name="Comma 21" xfId="217" xr:uid="{3D9EC7A2-8D38-4E56-8268-BE51290C8C00}"/>
    <cellStyle name="Comma 22" xfId="286" xr:uid="{83C7CDED-3057-460E-BA8F-82B93B4DD751}"/>
    <cellStyle name="Comma 23" xfId="282" xr:uid="{2E9D1E70-D131-42E0-AD58-ECB91C629D71}"/>
    <cellStyle name="Comma 24" xfId="284" xr:uid="{3ACBDF8C-2839-4B97-A00C-72887CF3673A}"/>
    <cellStyle name="Comma 25" xfId="283" xr:uid="{E74E6757-A1BA-48B5-BF6F-FFCDEF4E44CC}"/>
    <cellStyle name="Comma 29" xfId="68" xr:uid="{6456A955-8E91-40F9-814C-6158E79AD987}"/>
    <cellStyle name="Comma 29 2" xfId="246" xr:uid="{39530040-7F77-4745-9209-4E76FC6DB7DC}"/>
    <cellStyle name="Comma 3" xfId="69" xr:uid="{27F560C4-DD96-4A22-AE0A-ED294CBF4511}"/>
    <cellStyle name="Comma 3 2" xfId="247" xr:uid="{F28233A9-3F43-4DFC-91FA-D07F55212E71}"/>
    <cellStyle name="Comma 3 3" xfId="220" xr:uid="{55B11894-4A40-40C1-BB0A-B1C0586AB8D7}"/>
    <cellStyle name="Comma 3 3 2" xfId="262" xr:uid="{99B54B4D-0B6A-42EB-A0AD-3B24AA925225}"/>
    <cellStyle name="Comma 4" xfId="70" xr:uid="{1CB57256-619E-46CE-8369-E4ABDBF935E3}"/>
    <cellStyle name="Comma 4 2" xfId="71" xr:uid="{49A7F99A-BBD0-46C5-A665-50453F4E6D5F}"/>
    <cellStyle name="Comma 4 2 2" xfId="249" xr:uid="{069132EE-28D0-4FE6-AA51-FF8E5C6BB015}"/>
    <cellStyle name="Comma 4 20" xfId="72" xr:uid="{819D9D27-9AF9-4312-9355-FFEDBF49F772}"/>
    <cellStyle name="Comma 4 3" xfId="73" xr:uid="{7B8B02C0-5EE9-4091-B855-1E2CAD91092A}"/>
    <cellStyle name="Comma 4 3 2" xfId="250" xr:uid="{561FB3E8-E102-4042-A424-95303D297325}"/>
    <cellStyle name="Comma 4 4" xfId="248" xr:uid="{33889E72-0078-49F4-9C95-FBEEDEF3179E}"/>
    <cellStyle name="Comma 4 5" xfId="263" xr:uid="{B3899EC7-F2F3-488E-B2D7-90DB7CEEB555}"/>
    <cellStyle name="Comma 5" xfId="74" xr:uid="{37394D0E-687E-4633-9E9C-35D0315DA853}"/>
    <cellStyle name="Comma 5 2" xfId="229" xr:uid="{E3CCACCF-4AAE-4F30-B560-7E7EE8827D40}"/>
    <cellStyle name="Comma 5 3" xfId="251" xr:uid="{282EFA68-9B91-43F1-9471-590B82997952}"/>
    <cellStyle name="Comma 6" xfId="75" xr:uid="{2D938540-9F33-4BE4-B01B-75476B34D520}"/>
    <cellStyle name="Comma 6 2" xfId="252" xr:uid="{4C802058-165F-4D7F-A1AD-952A34E044BA}"/>
    <cellStyle name="Comma 7" xfId="76" xr:uid="{686307AD-2C6B-4E15-8AE9-5AF44A036B0F}"/>
    <cellStyle name="Comma 7 2" xfId="253" xr:uid="{7551BF4E-4382-4F52-9F26-9002A273FC1A}"/>
    <cellStyle name="Comma 8" xfId="77" xr:uid="{D915A4A7-5C30-41CF-9FA2-28DCDD9EC2CC}"/>
    <cellStyle name="Comma 8 2" xfId="254" xr:uid="{AFA1B259-0040-4CF7-9837-C54D47489F2A}"/>
    <cellStyle name="Comma 9" xfId="78" xr:uid="{3D62B12F-DD0B-4B78-B904-F30552D9276E}"/>
    <cellStyle name="Comma 9 2" xfId="255" xr:uid="{F5D85BC5-6B81-460D-9102-7A53377624EE}"/>
    <cellStyle name="comma zerodec" xfId="79" xr:uid="{92110B84-70CA-4963-A44D-B37E63654E46}"/>
    <cellStyle name="Comma0" xfId="80" xr:uid="{E06C49DF-8FDD-47CD-AC68-B61D208F05FB}"/>
    <cellStyle name="Currency0" xfId="81" xr:uid="{F0EBAB38-9B0E-4033-B179-A426F42463C1}"/>
    <cellStyle name="Currency1" xfId="82" xr:uid="{D483CFFB-6FF4-42AB-A425-5C4C1D95E6DF}"/>
    <cellStyle name="Date" xfId="83" xr:uid="{3BD34E14-D93B-4980-B8F8-C5F808796855}"/>
    <cellStyle name="Dấu phẩy 2" xfId="84" xr:uid="{072FF69A-CF2A-44B3-AD64-CFA1A7A12A1E}"/>
    <cellStyle name="Dấu phẩy 2 2" xfId="256" xr:uid="{1F0EB27A-D148-43AF-A5EF-76BF19EA0DC2}"/>
    <cellStyle name="Dezimal [0]_UXO VII" xfId="85" xr:uid="{6B9CC233-D546-46F7-96DA-A473A3EE2F0B}"/>
    <cellStyle name="Dezimal_UXO VII" xfId="86" xr:uid="{FF6B4AA1-5466-403C-B957-099F7DAFFBC2}"/>
    <cellStyle name="Dollar (zero dec)" xfId="87" xr:uid="{C592E2E6-1CFD-41F0-B3F3-92B69A43A90E}"/>
    <cellStyle name="Euro" xfId="88" xr:uid="{329BF971-70D2-4ACB-A3F0-934275714FD7}"/>
    <cellStyle name="Fixed" xfId="89" xr:uid="{8F6E7891-30BA-4728-B7F9-388E7BB31B59}"/>
    <cellStyle name="Grey" xfId="90" xr:uid="{DA81950F-CFF9-42C5-B857-B7251CCA9AEF}"/>
    <cellStyle name="HEADER" xfId="91" xr:uid="{00071573-49B4-48EA-8369-E00E38037D6A}"/>
    <cellStyle name="Header1" xfId="92" xr:uid="{1768694F-1025-481A-9503-CC1FA7053AD7}"/>
    <cellStyle name="Header2" xfId="93" xr:uid="{7467CD14-C01D-4ABD-9DDD-2464B0E46857}"/>
    <cellStyle name="HEADING1" xfId="94" xr:uid="{D736B46D-DD4F-485A-A648-DC7C7FD1310B}"/>
    <cellStyle name="HEADING2" xfId="95" xr:uid="{4BA04C40-F08E-4C03-B922-31D69088ADAC}"/>
    <cellStyle name="Input [yellow]" xfId="96" xr:uid="{8BF54F5C-A319-4F1D-A3C9-1BA384FB92FF}"/>
    <cellStyle name="Ledger 17 x 11 in" xfId="97" xr:uid="{5C8D2C8A-EEF3-4D44-95A6-92490AF23FA1}"/>
    <cellStyle name="Ledger 17 x 11 in 2" xfId="98" xr:uid="{287FBFAB-77C8-492A-A902-11EB1330483B}"/>
    <cellStyle name="Ledger 17 x 11 in 3" xfId="99" xr:uid="{C7B697A4-7BBE-43CB-A1B5-6366A2C0CF31}"/>
    <cellStyle name="Ledger 17 x 11 in_Văn xã" xfId="100" xr:uid="{6E1DEFD2-E3CE-4834-BADD-CCAAD7C798D8}"/>
    <cellStyle name="Loai CBDT" xfId="101" xr:uid="{DFAC844E-73F2-468E-B7F9-434CCFA10DE8}"/>
    <cellStyle name="Loai CT" xfId="102" xr:uid="{80AD0458-D57D-4868-B77C-080D4A1BE573}"/>
    <cellStyle name="Loai GD" xfId="103" xr:uid="{EB936BE1-A67E-451B-BAA3-AC98A16EEDFF}"/>
    <cellStyle name="Migliaia (0)_CALPREZZ" xfId="104" xr:uid="{64278390-251F-4ED0-B2CF-09214480626D}"/>
    <cellStyle name="Migliaia_ PESO ELETTR." xfId="105" xr:uid="{2988F540-E508-4417-BA6B-97E7F94E3D6A}"/>
    <cellStyle name="Millares [0]_Well Timing" xfId="106" xr:uid="{A709CF05-A60D-486A-83A0-C43B4C25E447}"/>
    <cellStyle name="Millares_Well Timing" xfId="107" xr:uid="{4E29D2AA-8A26-4DC9-B495-4998F2E194FE}"/>
    <cellStyle name="Model" xfId="108" xr:uid="{BBA4B8ED-FF52-438F-A553-7B462BEFFAEF}"/>
    <cellStyle name="moi" xfId="109" xr:uid="{410ED3DC-6F58-4EFF-A851-71FFD01731E3}"/>
    <cellStyle name="Moneda [0]_Well Timing" xfId="110" xr:uid="{2C8B1FBF-AEF3-42A6-9F3B-176DB2742AA1}"/>
    <cellStyle name="Moneda_Well Timing" xfId="111" xr:uid="{8737EDE7-6027-428D-86AD-4416A70D4658}"/>
    <cellStyle name="Monétaire [0]_TARIFFS DB" xfId="112" xr:uid="{29474E59-3D03-40F5-B834-2A8F5CCCB620}"/>
    <cellStyle name="Monétaire_TARIFFS DB" xfId="113" xr:uid="{1692EA0C-AD67-48D7-A4DE-E4F5D3555155}"/>
    <cellStyle name="n" xfId="114" xr:uid="{5D8A7298-89C8-41DD-B08D-35F94F645A65}"/>
    <cellStyle name="New Times Roman" xfId="115" xr:uid="{4F05ED55-1CBD-43FC-81AD-98B38C2613CF}"/>
    <cellStyle name="no dec" xfId="116" xr:uid="{70AC3371-2DF1-4C40-9093-CA341E34CC4D}"/>
    <cellStyle name="Normal" xfId="0" builtinId="0"/>
    <cellStyle name="Normal - Style1" xfId="117" xr:uid="{F8550139-F37A-4494-8783-1C5D1BB1D0A4}"/>
    <cellStyle name="Normal 10" xfId="118" xr:uid="{CBA351D7-382F-4AA8-BC2A-96141807571E}"/>
    <cellStyle name="Normal 10 2" xfId="119" xr:uid="{6767CDAC-C87B-40BE-92A4-28BC1D5888CB}"/>
    <cellStyle name="Normal 10 2 2" xfId="258" xr:uid="{BD6A835F-D4C8-4169-B097-4727C75B2A70}"/>
    <cellStyle name="Normal 10 3" xfId="120" xr:uid="{1D66045A-5C4A-4980-B666-EEF320964AA0}"/>
    <cellStyle name="Normal 10 4" xfId="257" xr:uid="{DE195992-ADB0-4DE9-AC61-2B4F05011DAB}"/>
    <cellStyle name="Normal 11" xfId="121" xr:uid="{13AD80A2-62C5-41CE-A014-1FFD986DE932}"/>
    <cellStyle name="Normal 11 2" xfId="221" xr:uid="{73B52468-44FC-4A98-8155-1BA220C0AF48}"/>
    <cellStyle name="Normal 12" xfId="122" xr:uid="{C373EA02-C448-4CEB-98FA-9426DF687D2E}"/>
    <cellStyle name="Normal 13" xfId="123" xr:uid="{9E202AAA-CBB6-404D-8240-F14EA4042B7B}"/>
    <cellStyle name="Normal 13 2 2" xfId="271" xr:uid="{1B697B97-A9B5-48FD-9495-2124844E9579}"/>
    <cellStyle name="Normal 14" xfId="124" xr:uid="{B97BF40C-E651-4178-A16D-27427B15C25A}"/>
    <cellStyle name="Normal 15" xfId="125" xr:uid="{A9B8A9F9-58CE-4DF2-B828-6C49142D0FB5}"/>
    <cellStyle name="Normal 16" xfId="126" xr:uid="{6BDE0FB6-5C49-4716-A79F-AF929FBC2691}"/>
    <cellStyle name="Normal 17" xfId="9" xr:uid="{551C5B63-D604-406E-B906-E498866A4B33}"/>
    <cellStyle name="Normal 17 2" xfId="234" xr:uid="{98C93DA1-A808-49EC-8242-FF97B3CC4ACF}"/>
    <cellStyle name="Normal 17 2 2" xfId="267" xr:uid="{82627688-829A-40D6-879D-5F210B7C35C2}"/>
    <cellStyle name="Normal 17 2 2 2" xfId="277" xr:uid="{4CFC0420-160F-4970-9691-C6946B9B6084}"/>
    <cellStyle name="Normal 18" xfId="224" xr:uid="{4F9B42A5-AB2B-491B-A046-6367919F2E19}"/>
    <cellStyle name="Normal 18 2" xfId="278" xr:uid="{74E38546-C270-4C08-935F-0EDBF94BDA70}"/>
    <cellStyle name="Normal 19" xfId="127" xr:uid="{7A987729-6741-499A-844E-52474934D534}"/>
    <cellStyle name="Normal 2" xfId="2" xr:uid="{B598D498-27E7-4267-BBEA-7EA26E35AE87}"/>
    <cellStyle name="Normal 2 10" xfId="223" xr:uid="{76BE5EAB-5063-43B5-9BC2-DB39F22A6717}"/>
    <cellStyle name="Normal 2 11" xfId="233" xr:uid="{EAE26D77-C4EF-4008-B00C-9FCBD212DA27}"/>
    <cellStyle name="Normal 2 12" xfId="259" xr:uid="{9D58DCA0-09B1-47BC-A006-2C4A8DAB7CE5}"/>
    <cellStyle name="Normal 2 13" xfId="128" xr:uid="{08B5158A-19BB-403A-9AF9-2908D298D031}"/>
    <cellStyle name="Normal 2 2" xfId="6" xr:uid="{90294749-9CE6-4FE3-9941-57BDC14173B3}"/>
    <cellStyle name="Normal 2 2 2" xfId="218" xr:uid="{F1C208C4-E85E-490C-92EA-DA8E48F6640F}"/>
    <cellStyle name="Normal 2 2 3" xfId="129" xr:uid="{831E70C7-D692-43E1-B245-A013A6278DC6}"/>
    <cellStyle name="Normal 2 3" xfId="130" xr:uid="{B470CAF1-3646-4CD4-8A19-5CA464AD6565}"/>
    <cellStyle name="Normal 2 3 2" xfId="131" xr:uid="{00F36AB5-E68B-4251-A5A8-E46C264BE11C}"/>
    <cellStyle name="Normal 2 3_Bieu 2 TH nganh, linh vuc" xfId="132" xr:uid="{E95EFB09-ECC4-446E-A21F-07193863262F}"/>
    <cellStyle name="Normal 2 4" xfId="133" xr:uid="{D320C9A4-F9E3-42B6-9BE3-0F7F6E40B024}"/>
    <cellStyle name="Normal 2 5" xfId="134" xr:uid="{87C61460-9449-4488-BC2D-C25B0DC7A802}"/>
    <cellStyle name="Normal 2 6" xfId="135" xr:uid="{66106E51-5497-4089-BAD0-26A446144BC2}"/>
    <cellStyle name="Normal 2 7" xfId="136" xr:uid="{E1ED089F-B25B-4B69-9EA5-0E3BE11CA26A}"/>
    <cellStyle name="Normal 2 8" xfId="137" xr:uid="{A7937080-A4BF-46C7-BA57-0D34DF6728FC}"/>
    <cellStyle name="Normal 2 9" xfId="138" xr:uid="{E8736BC3-D166-496D-A1FD-A528A978BB08}"/>
    <cellStyle name="Normal 2_B4.TPCP" xfId="139" xr:uid="{B289AF1D-D170-437C-889A-635B64BA2885}"/>
    <cellStyle name="Normal 20" xfId="228" xr:uid="{8B4ECEF9-D316-4C86-9C02-FD96B7243BC2}"/>
    <cellStyle name="Normal 21" xfId="264" xr:uid="{69D9C060-6048-486A-86AD-ADED6FBD277D}"/>
    <cellStyle name="Normal 22" xfId="8" xr:uid="{894981CF-0F0C-4A30-8814-9B1AE0A03324}"/>
    <cellStyle name="Normal 23" xfId="140" xr:uid="{2051419A-BACE-4FE1-9958-5B96D37A284D}"/>
    <cellStyle name="Normal 24" xfId="141" xr:uid="{2BA29F27-5BFE-4C4E-8794-352A90999C57}"/>
    <cellStyle name="Normal 25" xfId="142" xr:uid="{25BE345A-2522-48EC-883E-EC0FA4920E52}"/>
    <cellStyle name="Normal 26" xfId="143" xr:uid="{78C0D580-D723-447F-93B2-9FF4D7D04410}"/>
    <cellStyle name="Normal 27" xfId="144" xr:uid="{98E829B9-4003-4041-8106-6D7C0EF52731}"/>
    <cellStyle name="Normal 28" xfId="145" xr:uid="{852011C4-3EDE-4D71-846E-1C576476E961}"/>
    <cellStyle name="Normal 29" xfId="146" xr:uid="{EF5B231E-1332-430D-A433-4BBA78BD3B43}"/>
    <cellStyle name="Normal 3" xfId="147" xr:uid="{D46C9289-FC6A-4456-BF81-2A8853D680CF}"/>
    <cellStyle name="Normal 3 2" xfId="148" xr:uid="{3394F1FF-07BC-4A32-9EDD-79068B7E97D5}"/>
    <cellStyle name="Normal 3 3" xfId="227" xr:uid="{1EE578FC-A592-45A2-B5AE-68CFA5D7F201}"/>
    <cellStyle name="Normal 3 4" xfId="225" xr:uid="{05CB5B42-CA20-4C0D-9DE4-F0E8335BA9DC}"/>
    <cellStyle name="Normal 30" xfId="149" xr:uid="{252C3190-8B04-4297-8717-1252CEFEDBD7}"/>
    <cellStyle name="Normal 31" xfId="150" xr:uid="{55E02576-1509-4429-8997-3E9804320E17}"/>
    <cellStyle name="Normal 32" xfId="151" xr:uid="{874DE14B-0B6B-4BD7-8AB6-9E45B5376158}"/>
    <cellStyle name="Normal 33" xfId="280" xr:uid="{7E5C9EBC-1005-4FEE-9962-7293740931B3}"/>
    <cellStyle name="Normal 34" xfId="285" xr:uid="{7055D68A-0960-426C-A52E-8811EAC028D3}"/>
    <cellStyle name="Normal 34 3" xfId="288" xr:uid="{4D9D1688-985E-4916-A7E3-83BED0CCF66F}"/>
    <cellStyle name="Normal 35" xfId="287" xr:uid="{C349A105-5D5E-4D06-8CCF-67AC783204AD}"/>
    <cellStyle name="Normal 36" xfId="281" xr:uid="{B5F11D9A-672A-40D6-B6BD-F3314E108A97}"/>
    <cellStyle name="Normal 4" xfId="152" xr:uid="{4D4A5060-9611-428D-B8E1-22C8B25A52A4}"/>
    <cellStyle name="Normal 4 2" xfId="153" xr:uid="{08E54F51-A5D0-43D5-BF07-A8B7A31D61C2}"/>
    <cellStyle name="Normal 4 4" xfId="222" xr:uid="{0C27FBB2-6E81-4CE2-8B2C-7D897CCB159C}"/>
    <cellStyle name="Normal 4_Bang bieu" xfId="154" xr:uid="{11B34F7A-BE86-4B0B-998B-599754B5C932}"/>
    <cellStyle name="Normal 43" xfId="276" xr:uid="{6F1744EE-29BA-4FBB-9550-B11237E47B47}"/>
    <cellStyle name="Normal 44" xfId="269" xr:uid="{430344DF-F058-402E-9B63-4D6A2394B872}"/>
    <cellStyle name="Normal 45" xfId="274" xr:uid="{8D52C733-FFEF-4C53-A0D6-C7524EDC9EA1}"/>
    <cellStyle name="Normal 48" xfId="272" xr:uid="{1C9C2853-C192-4604-9322-659AFA025786}"/>
    <cellStyle name="Normal 49" xfId="273" xr:uid="{9EB697F2-EA7A-43AC-BF98-F00C0F4F61BA}"/>
    <cellStyle name="Normal 5" xfId="155" xr:uid="{E53E8D29-398C-4DAD-BBAE-6E0361F7A3E5}"/>
    <cellStyle name="Normal 5 2" xfId="3" xr:uid="{EB000D2E-4874-4AC3-9FDC-506F2FFD8D52}"/>
    <cellStyle name="Normal 50" xfId="270" xr:uid="{051EB70F-1F1B-4528-B6FC-B1D9BB09ACC1}"/>
    <cellStyle name="Normal 52" xfId="268" xr:uid="{01EB07B6-8D94-41FE-AE5D-06EF1C5B9DD3}"/>
    <cellStyle name="Normal 53" xfId="275" xr:uid="{6419E0F6-B14D-4D39-A6AD-D48DBB63CF9A}"/>
    <cellStyle name="Normal 6" xfId="5" xr:uid="{4967FBEB-C7E2-4F6A-AB00-762C3B4AD41C}"/>
    <cellStyle name="Normal 6 2" xfId="156" xr:uid="{C8A162BE-DBD5-4A46-90CD-C8F203E652CC}"/>
    <cellStyle name="Normal 7" xfId="157" xr:uid="{5E9266C0-0D6F-4806-AA22-243D72874D7B}"/>
    <cellStyle name="Normal 8" xfId="158" xr:uid="{6DCE65C8-5BB3-4E63-A564-981655FCD11E}"/>
    <cellStyle name="Normal 8 2" xfId="159" xr:uid="{1F69EA64-7D5E-4AFD-A385-FF2B30701D13}"/>
    <cellStyle name="Normal 8_Bieu 2 TH nganh, linh vuc" xfId="160" xr:uid="{49812B98-F04D-475F-9E41-7D8C06485B3D}"/>
    <cellStyle name="Normal 9" xfId="161" xr:uid="{713E9E66-E57F-4E95-B1E0-B6B2CD2EB61B}"/>
    <cellStyle name="Normal 9 2" xfId="162" xr:uid="{C4A3BB90-4706-4FD5-AECE-53D996087395}"/>
    <cellStyle name="Normal 9_Bieu 2 TH nganh, linh vuc" xfId="163" xr:uid="{AC383DF8-3BE2-4681-B411-E1FF06E4C42B}"/>
    <cellStyle name="Normal1" xfId="164" xr:uid="{AF2770F0-388D-46C5-8FD0-08BDE53E7DC2}"/>
    <cellStyle name="Normale_ PESO ELETTR." xfId="165" xr:uid="{C9F2AC30-2D2D-4382-A642-CED0607A5E78}"/>
    <cellStyle name="Œ…‹æØ‚è [0.00]_laroux" xfId="166" xr:uid="{AEBB46CB-01E6-4CBC-B938-28EE309F9109}"/>
    <cellStyle name="Œ…‹æØ‚è_laroux" xfId="167" xr:uid="{0289CE95-21E0-46FC-941F-6BDE9E249FB6}"/>
    <cellStyle name="oft Excel]_x000d__x000a_Comment=The open=/f lines load custom functions into the Paste Function list._x000d__x000a_Maximized=2_x000d__x000a_Basics=1_x000d__x000a_A" xfId="168" xr:uid="{9CAAB86B-DBDB-426E-BBB0-28DCEF5895F8}"/>
    <cellStyle name="oft Excel]_x000d__x000a_Comment=The open=/f lines load custom functions into the Paste Function list._x000d__x000a_Maximized=3_x000d__x000a_Basics=1_x000d__x000a_A" xfId="169" xr:uid="{2C13668A-8C64-4F3F-A7C7-959AE9E04DE5}"/>
    <cellStyle name="omma [0]_Mktg Prog" xfId="170" xr:uid="{9E524A58-9189-4551-955D-1A6173F70AEC}"/>
    <cellStyle name="ormal_Sheet1_1" xfId="171" xr:uid="{946A2C04-F739-4465-B87A-5B43D226B86B}"/>
    <cellStyle name="Percent [2]" xfId="172" xr:uid="{B8BBEEC8-4AE4-476E-8346-347630ACC859}"/>
    <cellStyle name="Percent 2" xfId="173" xr:uid="{E146B3FF-8E7A-41F3-BCB1-D899037D4D1F}"/>
    <cellStyle name="s]_x000d__x000a_spooler=yes_x000d__x000a_load=_x000d__x000a_Beep=yes_x000d__x000a_NullPort=None_x000d__x000a_BorderWidth=3_x000d__x000a_CursorBlinkRate=1200_x000d__x000a_DoubleClickSpeed=452_x000d__x000a_Programs=co" xfId="174" xr:uid="{ED7015EB-802F-4E18-8831-53E858032842}"/>
    <cellStyle name="style" xfId="175" xr:uid="{C7DE5359-93A8-45E3-AE67-1EAF4D13FF25}"/>
    <cellStyle name="Style 1" xfId="176" xr:uid="{EB5E511B-B4D3-4DB5-B803-1E1619EA996A}"/>
    <cellStyle name="Style 1 2" xfId="177" xr:uid="{D8301545-5DCB-4CCD-AACD-8AEDD07E5FFF}"/>
    <cellStyle name="Style 1_Bieu-mau-HD-dau-tu-cong-2021-Bac-Giang" xfId="178" xr:uid="{F7CE4F8C-A99B-4997-B533-714BEB805E6B}"/>
    <cellStyle name="subhead" xfId="179" xr:uid="{3105E5CF-6745-474D-B5EB-4EF34137870D}"/>
    <cellStyle name="T" xfId="180" xr:uid="{8FE1B4F1-2321-4045-9F2D-9FFBD2FEB91F}"/>
    <cellStyle name="th" xfId="183" xr:uid="{84403432-C2AE-4AC6-8238-20BB81656439}"/>
    <cellStyle name="þ_x001d_ð·_x000c_æþ'_x000d_ßþU_x0001_Ø_x0005_ü_x0014__x0007__x0001__x0001_" xfId="184" xr:uid="{E5B1EA83-D82E-4289-B8CC-9E8E2FE6CC76}"/>
    <cellStyle name="þ_x001d_ðÇ%Uý—&amp;Hý9_x0008_Ÿ s_x000a__x0007__x0001__x0001_" xfId="185" xr:uid="{43D6F2A2-8D19-4FC1-A087-D7290A350343}"/>
    <cellStyle name="Tong so" xfId="181" xr:uid="{A4FA0ED5-A9CD-400C-B6E1-CF71FCB713C1}"/>
    <cellStyle name="tong so 1" xfId="182" xr:uid="{6FE77389-B262-4B60-87BA-2EF65F87DCCE}"/>
    <cellStyle name="Valuta (0)_CALPREZZ" xfId="186" xr:uid="{D02C652C-6BAA-4526-96A5-5A9A658F0A21}"/>
    <cellStyle name="Valuta_ PESO ELETTR." xfId="187" xr:uid="{A0A0FB24-3B74-4999-B8F6-8C1206958C22}"/>
    <cellStyle name="viet" xfId="188" xr:uid="{250F817C-427B-4D79-9E92-3424D15A6026}"/>
    <cellStyle name="viet2" xfId="189" xr:uid="{D6F8242E-E1D8-4891-A684-0FBF815F5C4F}"/>
    <cellStyle name="Währung [0]_UXO VII" xfId="190" xr:uid="{88663C84-C3B3-4755-B817-2E8421A6495B}"/>
    <cellStyle name="Währung_UXO VII" xfId="191" xr:uid="{EEABA8CE-6CA1-4516-9C5A-8A96EB38FCFE}"/>
    <cellStyle name="xuan" xfId="192" xr:uid="{34167714-DEFA-4FD4-B8B2-5ED295CA462A}"/>
    <cellStyle name=" [0.00]_ Att. 1- Cover" xfId="193" xr:uid="{793FF6AA-0955-4A58-A41E-0F335AB8D70B}"/>
    <cellStyle name="_ Att. 1- Cover" xfId="194" xr:uid="{07DC3FE3-2E9B-4356-ACA4-E95A34E8B6CA}"/>
    <cellStyle name="?_ Att. 1- Cover" xfId="195" xr:uid="{2A6BE8B9-4115-4338-847E-88056491E660}"/>
    <cellStyle name="똿뗦먛귟 [0.00]_PRODUCT DETAIL Q1" xfId="196" xr:uid="{18C9717D-E455-4415-902B-4A390C72B375}"/>
    <cellStyle name="똿뗦먛귟_PRODUCT DETAIL Q1" xfId="197" xr:uid="{4ABA6257-5864-4EF6-8B69-36553602C0D1}"/>
    <cellStyle name="믅됞 [0.00]_PRODUCT DETAIL Q1" xfId="198" xr:uid="{68A5F3F4-A180-4F00-90A4-53A120388EE4}"/>
    <cellStyle name="믅됞_PRODUCT DETAIL Q1" xfId="199" xr:uid="{22CA25EF-48BC-43DE-877A-2D6DFF7EC7C2}"/>
    <cellStyle name="백분율_95" xfId="200" xr:uid="{3E9612C7-443C-403C-B8ED-5882660391F2}"/>
    <cellStyle name="뷭?_BOOKSHIP" xfId="201" xr:uid="{C9298D79-B9A9-4288-9212-D259E05E096A}"/>
    <cellStyle name="안건회계법인" xfId="202" xr:uid="{1E083F49-318D-40FF-B661-9E81ED914674}"/>
    <cellStyle name="콤마 [0]_ 비목별 월별기술 " xfId="203" xr:uid="{104FF917-168B-4FFB-9588-E7491CDF9E86}"/>
    <cellStyle name="콤마_ 비목별 월별기술 " xfId="204" xr:uid="{C73FD1F7-073D-4CAC-AFB8-4B53FB98CCB7}"/>
    <cellStyle name="통화 [0]_1202" xfId="205" xr:uid="{ACEC12EE-30C5-423A-99CB-00AB2D2BE60B}"/>
    <cellStyle name="통화_1202" xfId="206" xr:uid="{8B5BA8BF-DFD5-4213-A83E-58476C681087}"/>
    <cellStyle name="표준_(정보부문)월별인원계획" xfId="207" xr:uid="{B20B8BB6-EBB2-4988-8874-1C0F15281B8E}"/>
    <cellStyle name="一般_00Q3902REV.1" xfId="208" xr:uid="{9CA6C94A-BB71-44A5-9B6A-B7075E25A756}"/>
    <cellStyle name="千分位[0]_00Q3902REV.1" xfId="209" xr:uid="{E60360FB-FF8A-44A6-B465-E050C9B95061}"/>
    <cellStyle name="千分位_00Q3902REV.1" xfId="210" xr:uid="{B1810877-D1B8-4C10-A597-FB23619BC432}"/>
    <cellStyle name="桁区切り_NADUONG BQ (Draft)" xfId="211" xr:uid="{EB205798-FF8A-4D9A-B9F4-6737A3B0EB7E}"/>
    <cellStyle name="標準_BQ（業者）" xfId="212" xr:uid="{FA0F0D48-FC8A-430A-9876-BF019B27A280}"/>
    <cellStyle name="貨幣 [0]_00Q3902REV.1" xfId="213" xr:uid="{DEC40A6C-BA06-41E1-8893-47B3C907CD40}"/>
    <cellStyle name="貨幣[0]_BRE" xfId="214" xr:uid="{43E5CBA0-8943-4D76-BC36-20ADFCE3F9AC}"/>
    <cellStyle name="貨幣_00Q3902REV.1" xfId="215" xr:uid="{95F0F3AD-BA78-4138-8DA0-15205B569DB4}"/>
    <cellStyle name="通貨_MITSUI1_BQ" xfId="216" xr:uid="{FD68A192-EBFA-4906-B8BB-DAEEFE0C6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BD02-4694-4A1F-82C1-C7111FC840A7}">
  <dimension ref="A1:HY100"/>
  <sheetViews>
    <sheetView zoomScale="70" zoomScaleNormal="70" workbookViewId="0">
      <pane xSplit="6" ySplit="6" topLeftCell="G9" activePane="bottomRight" state="frozen"/>
      <selection pane="topRight" activeCell="G1" sqref="G1"/>
      <selection pane="bottomLeft" activeCell="A8" sqref="A8"/>
      <selection pane="bottomRight" activeCell="A3" sqref="A3:Q3"/>
    </sheetView>
  </sheetViews>
  <sheetFormatPr defaultRowHeight="18.75"/>
  <cols>
    <col min="1" max="1" width="9.42578125" style="56" customWidth="1"/>
    <col min="2" max="2" width="59.5703125" style="154" customWidth="1"/>
    <col min="3" max="3" width="22.42578125" style="56" customWidth="1"/>
    <col min="4" max="4" width="15.7109375" style="152" customWidth="1"/>
    <col min="5" max="5" width="15.7109375" style="161" customWidth="1"/>
    <col min="6" max="10" width="15.7109375" style="153" customWidth="1"/>
    <col min="11" max="11" width="26" style="162" customWidth="1"/>
    <col min="12" max="16" width="15.7109375" style="162" customWidth="1"/>
    <col min="17" max="17" width="61.140625" style="51" customWidth="1"/>
    <col min="18" max="16384" width="9.140625" style="51"/>
  </cols>
  <sheetData>
    <row r="1" spans="1:49" ht="20.100000000000001" customHeight="1">
      <c r="A1" s="15" t="s">
        <v>30</v>
      </c>
    </row>
    <row r="2" spans="1:49" s="57" customFormat="1" ht="20.100000000000001" customHeight="1">
      <c r="A2" s="223" t="s">
        <v>21</v>
      </c>
      <c r="B2" s="223"/>
      <c r="C2" s="223"/>
      <c r="D2" s="223"/>
      <c r="E2" s="223"/>
      <c r="F2" s="223"/>
      <c r="G2" s="223"/>
      <c r="H2" s="223"/>
      <c r="I2" s="223"/>
      <c r="J2" s="223"/>
      <c r="K2" s="223"/>
      <c r="L2" s="223"/>
      <c r="M2" s="223"/>
      <c r="N2" s="223"/>
      <c r="O2" s="223"/>
      <c r="P2" s="223"/>
      <c r="Q2" s="223"/>
    </row>
    <row r="3" spans="1:49" s="57" customFormat="1" ht="20.100000000000001" customHeight="1">
      <c r="A3" s="224" t="s">
        <v>623</v>
      </c>
      <c r="B3" s="224"/>
      <c r="C3" s="224"/>
      <c r="D3" s="224"/>
      <c r="E3" s="224"/>
      <c r="F3" s="224"/>
      <c r="G3" s="224"/>
      <c r="H3" s="224"/>
      <c r="I3" s="224"/>
      <c r="J3" s="224"/>
      <c r="K3" s="224"/>
      <c r="L3" s="224"/>
      <c r="M3" s="224"/>
      <c r="N3" s="224"/>
      <c r="O3" s="224"/>
      <c r="P3" s="224"/>
      <c r="Q3" s="224"/>
    </row>
    <row r="4" spans="1:49" ht="20.100000000000001" customHeight="1">
      <c r="A4" s="225"/>
      <c r="B4" s="225"/>
      <c r="C4" s="225"/>
      <c r="D4" s="225"/>
      <c r="E4" s="225"/>
      <c r="F4" s="225"/>
      <c r="G4" s="225"/>
      <c r="H4" s="225"/>
      <c r="I4" s="225"/>
      <c r="J4" s="225"/>
      <c r="K4" s="225"/>
      <c r="L4" s="225"/>
      <c r="M4" s="225"/>
      <c r="N4" s="225"/>
      <c r="O4" s="225"/>
      <c r="P4" s="225"/>
      <c r="Q4" s="225"/>
    </row>
    <row r="5" spans="1:49" s="15" customFormat="1" ht="20.100000000000001" customHeight="1">
      <c r="A5" s="226" t="s">
        <v>0</v>
      </c>
      <c r="B5" s="226" t="s">
        <v>1</v>
      </c>
      <c r="C5" s="226" t="s">
        <v>9</v>
      </c>
      <c r="D5" s="226" t="s">
        <v>16</v>
      </c>
      <c r="E5" s="226"/>
      <c r="F5" s="226"/>
      <c r="G5" s="226"/>
      <c r="H5" s="226"/>
      <c r="I5" s="226"/>
      <c r="J5" s="226"/>
      <c r="K5" s="226" t="s">
        <v>6</v>
      </c>
      <c r="L5" s="226"/>
      <c r="M5" s="226"/>
      <c r="N5" s="226"/>
      <c r="O5" s="226"/>
      <c r="P5" s="226"/>
      <c r="Q5" s="59" t="s">
        <v>3</v>
      </c>
    </row>
    <row r="6" spans="1:49" s="15" customFormat="1" ht="144.75" customHeight="1">
      <c r="A6" s="226"/>
      <c r="B6" s="226"/>
      <c r="C6" s="226"/>
      <c r="D6" s="61" t="s">
        <v>14</v>
      </c>
      <c r="E6" s="62" t="s">
        <v>2</v>
      </c>
      <c r="F6" s="63" t="s">
        <v>4</v>
      </c>
      <c r="G6" s="63" t="s">
        <v>10</v>
      </c>
      <c r="H6" s="63" t="s">
        <v>11</v>
      </c>
      <c r="I6" s="63" t="s">
        <v>13</v>
      </c>
      <c r="J6" s="63" t="s">
        <v>12</v>
      </c>
      <c r="K6" s="59" t="s">
        <v>20</v>
      </c>
      <c r="L6" s="59" t="s">
        <v>22</v>
      </c>
      <c r="M6" s="59" t="s">
        <v>134</v>
      </c>
      <c r="N6" s="59" t="s">
        <v>15</v>
      </c>
      <c r="O6" s="59" t="s">
        <v>7</v>
      </c>
      <c r="P6" s="59" t="s">
        <v>8</v>
      </c>
      <c r="Q6" s="59"/>
    </row>
    <row r="7" spans="1:49" s="57" customFormat="1" ht="29.25" customHeight="1">
      <c r="A7" s="59">
        <v>1</v>
      </c>
      <c r="B7" s="157" t="s">
        <v>43</v>
      </c>
      <c r="C7" s="59"/>
      <c r="D7" s="61"/>
      <c r="E7" s="163"/>
      <c r="F7" s="142"/>
      <c r="G7" s="142"/>
      <c r="H7" s="142"/>
      <c r="I7" s="142"/>
      <c r="J7" s="142"/>
      <c r="K7" s="164"/>
      <c r="L7" s="164"/>
      <c r="M7" s="164"/>
      <c r="N7" s="164"/>
      <c r="O7" s="164"/>
      <c r="P7" s="164"/>
      <c r="Q7" s="59"/>
      <c r="R7" s="57">
        <v>1</v>
      </c>
      <c r="AW7" s="57">
        <v>1</v>
      </c>
    </row>
    <row r="8" spans="1:49" ht="56.25">
      <c r="A8" s="37" t="s">
        <v>109</v>
      </c>
      <c r="B8" s="101" t="s">
        <v>35</v>
      </c>
      <c r="C8" s="37" t="s">
        <v>599</v>
      </c>
      <c r="D8" s="65">
        <v>1362</v>
      </c>
      <c r="E8" s="38">
        <v>43991</v>
      </c>
      <c r="F8" s="68">
        <v>37385.040000000001</v>
      </c>
      <c r="G8" s="68">
        <v>13928.77</v>
      </c>
      <c r="H8" s="68"/>
      <c r="I8" s="68">
        <f>3849.84+16419.97+1114.5</f>
        <v>21384.31</v>
      </c>
      <c r="J8" s="68">
        <v>2071.69</v>
      </c>
      <c r="K8" s="166" t="s">
        <v>132</v>
      </c>
      <c r="L8" s="41"/>
      <c r="M8" s="41"/>
      <c r="N8" s="41"/>
      <c r="O8" s="166" t="s">
        <v>161</v>
      </c>
      <c r="P8" s="166" t="s">
        <v>258</v>
      </c>
      <c r="Q8" s="64" t="s">
        <v>36</v>
      </c>
      <c r="R8" s="57">
        <v>1</v>
      </c>
      <c r="AW8" s="57">
        <v>1</v>
      </c>
    </row>
    <row r="9" spans="1:49" s="77" customFormat="1" ht="37.5">
      <c r="A9" s="37" t="s">
        <v>107</v>
      </c>
      <c r="B9" s="101" t="s">
        <v>37</v>
      </c>
      <c r="C9" s="37" t="s">
        <v>600</v>
      </c>
      <c r="D9" s="65">
        <v>2433</v>
      </c>
      <c r="E9" s="47">
        <v>43862</v>
      </c>
      <c r="F9" s="74">
        <v>22573</v>
      </c>
      <c r="G9" s="74">
        <v>20200</v>
      </c>
      <c r="H9" s="74"/>
      <c r="I9" s="74">
        <f>+F9-G9</f>
        <v>2373</v>
      </c>
      <c r="J9" s="74"/>
      <c r="K9" s="166" t="s">
        <v>132</v>
      </c>
      <c r="L9" s="168"/>
      <c r="M9" s="168"/>
      <c r="N9" s="168"/>
      <c r="O9" s="166" t="s">
        <v>161</v>
      </c>
      <c r="P9" s="166" t="s">
        <v>258</v>
      </c>
      <c r="Q9" s="76" t="s">
        <v>38</v>
      </c>
      <c r="R9" s="57">
        <v>1</v>
      </c>
      <c r="AW9" s="57">
        <v>1</v>
      </c>
    </row>
    <row r="10" spans="1:49" s="149" customFormat="1" ht="131.25">
      <c r="A10" s="37" t="s">
        <v>108</v>
      </c>
      <c r="B10" s="101" t="s">
        <v>39</v>
      </c>
      <c r="C10" s="79" t="s">
        <v>40</v>
      </c>
      <c r="D10" s="65">
        <v>1391</v>
      </c>
      <c r="E10" s="169" t="s">
        <v>41</v>
      </c>
      <c r="F10" s="68">
        <v>63899.03</v>
      </c>
      <c r="G10" s="68">
        <v>20307.580000000002</v>
      </c>
      <c r="H10" s="68">
        <v>2998.51</v>
      </c>
      <c r="I10" s="68">
        <v>40592.94</v>
      </c>
      <c r="J10" s="68"/>
      <c r="K10" s="167" t="s">
        <v>132</v>
      </c>
      <c r="L10" s="170"/>
      <c r="M10" s="170"/>
      <c r="N10" s="170"/>
      <c r="O10" s="166" t="s">
        <v>161</v>
      </c>
      <c r="P10" s="166" t="s">
        <v>574</v>
      </c>
      <c r="Q10" s="78" t="s">
        <v>42</v>
      </c>
      <c r="R10" s="57">
        <v>1</v>
      </c>
      <c r="AW10" s="57">
        <v>1</v>
      </c>
    </row>
    <row r="11" spans="1:49" s="86" customFormat="1">
      <c r="A11" s="80">
        <v>2</v>
      </c>
      <c r="B11" s="125" t="s">
        <v>44</v>
      </c>
      <c r="C11" s="50"/>
      <c r="D11" s="82"/>
      <c r="E11" s="171"/>
      <c r="F11" s="84"/>
      <c r="G11" s="84"/>
      <c r="H11" s="84"/>
      <c r="I11" s="84"/>
      <c r="J11" s="84"/>
      <c r="K11" s="49"/>
      <c r="L11" s="49"/>
      <c r="M11" s="49"/>
      <c r="N11" s="49"/>
      <c r="O11" s="49"/>
      <c r="P11" s="49"/>
      <c r="Q11" s="81"/>
      <c r="R11" s="57">
        <v>1</v>
      </c>
      <c r="AW11" s="57">
        <v>1</v>
      </c>
    </row>
    <row r="12" spans="1:49" ht="37.5">
      <c r="A12" s="37" t="s">
        <v>110</v>
      </c>
      <c r="B12" s="101" t="s">
        <v>45</v>
      </c>
      <c r="C12" s="37" t="s">
        <v>46</v>
      </c>
      <c r="D12" s="65">
        <v>210</v>
      </c>
      <c r="E12" s="38">
        <v>44645</v>
      </c>
      <c r="F12" s="68">
        <v>44775.7</v>
      </c>
      <c r="G12" s="68">
        <v>15322.5</v>
      </c>
      <c r="H12" s="68"/>
      <c r="I12" s="68">
        <v>24284.7</v>
      </c>
      <c r="J12" s="68">
        <v>5168.5</v>
      </c>
      <c r="K12" s="41" t="s">
        <v>122</v>
      </c>
      <c r="L12" s="41"/>
      <c r="M12" s="41" t="s">
        <v>47</v>
      </c>
      <c r="N12" s="41" t="s">
        <v>122</v>
      </c>
      <c r="O12" s="166" t="s">
        <v>132</v>
      </c>
      <c r="P12" s="166" t="s">
        <v>132</v>
      </c>
      <c r="Q12" s="64" t="s">
        <v>48</v>
      </c>
      <c r="R12" s="57">
        <v>1</v>
      </c>
      <c r="AW12" s="57">
        <v>1</v>
      </c>
    </row>
    <row r="13" spans="1:49" s="57" customFormat="1">
      <c r="A13" s="87">
        <v>3</v>
      </c>
      <c r="B13" s="158" t="s">
        <v>68</v>
      </c>
      <c r="C13" s="87"/>
      <c r="D13" s="88"/>
      <c r="E13" s="173"/>
      <c r="F13" s="90"/>
      <c r="G13" s="90"/>
      <c r="H13" s="90"/>
      <c r="I13" s="90"/>
      <c r="J13" s="90"/>
      <c r="K13" s="174"/>
      <c r="L13" s="174"/>
      <c r="M13" s="174"/>
      <c r="N13" s="174"/>
      <c r="O13" s="174"/>
      <c r="P13" s="174"/>
      <c r="Q13" s="60"/>
      <c r="R13" s="57">
        <v>1</v>
      </c>
      <c r="AW13" s="57">
        <v>1</v>
      </c>
    </row>
    <row r="14" spans="1:49" ht="37.5">
      <c r="A14" s="37" t="s">
        <v>111</v>
      </c>
      <c r="B14" s="101" t="s">
        <v>69</v>
      </c>
      <c r="C14" s="37" t="s">
        <v>598</v>
      </c>
      <c r="D14" s="65">
        <v>433</v>
      </c>
      <c r="E14" s="38" t="s">
        <v>70</v>
      </c>
      <c r="F14" s="68">
        <v>331018.2</v>
      </c>
      <c r="G14" s="68"/>
      <c r="H14" s="68"/>
      <c r="I14" s="68"/>
      <c r="J14" s="68"/>
      <c r="K14" s="167" t="s">
        <v>132</v>
      </c>
      <c r="L14" s="41"/>
      <c r="M14" s="41"/>
      <c r="N14" s="167" t="s">
        <v>132</v>
      </c>
      <c r="O14" s="167" t="s">
        <v>132</v>
      </c>
      <c r="P14" s="172"/>
      <c r="Q14" s="64"/>
      <c r="R14" s="57">
        <v>1</v>
      </c>
      <c r="AW14" s="57">
        <v>1</v>
      </c>
    </row>
    <row r="15" spans="1:49" s="57" customFormat="1">
      <c r="A15" s="87">
        <v>4</v>
      </c>
      <c r="B15" s="158" t="s">
        <v>81</v>
      </c>
      <c r="C15" s="87"/>
      <c r="D15" s="88"/>
      <c r="E15" s="173"/>
      <c r="F15" s="90"/>
      <c r="G15" s="90"/>
      <c r="H15" s="90"/>
      <c r="I15" s="90"/>
      <c r="J15" s="90"/>
      <c r="K15" s="174"/>
      <c r="L15" s="174"/>
      <c r="M15" s="174"/>
      <c r="N15" s="174"/>
      <c r="O15" s="174"/>
      <c r="P15" s="174"/>
      <c r="Q15" s="60"/>
      <c r="R15" s="57">
        <v>1</v>
      </c>
      <c r="AW15" s="57">
        <v>1</v>
      </c>
    </row>
    <row r="16" spans="1:49" ht="37.5">
      <c r="A16" s="37" t="s">
        <v>112</v>
      </c>
      <c r="B16" s="95" t="s">
        <v>82</v>
      </c>
      <c r="C16" s="37" t="s">
        <v>83</v>
      </c>
      <c r="D16" s="65">
        <v>433</v>
      </c>
      <c r="E16" s="38">
        <v>43634</v>
      </c>
      <c r="F16" s="68" t="s">
        <v>84</v>
      </c>
      <c r="G16" s="39" t="s">
        <v>85</v>
      </c>
      <c r="H16" s="39"/>
      <c r="I16" s="39" t="s">
        <v>86</v>
      </c>
      <c r="J16" s="41"/>
      <c r="K16" s="167" t="s">
        <v>132</v>
      </c>
      <c r="L16" s="41"/>
      <c r="M16" s="41" t="s">
        <v>161</v>
      </c>
      <c r="N16" s="41"/>
      <c r="O16" s="172" t="s">
        <v>258</v>
      </c>
      <c r="P16" s="172" t="s">
        <v>443</v>
      </c>
      <c r="Q16" s="37" t="s">
        <v>89</v>
      </c>
      <c r="R16" s="57">
        <v>1</v>
      </c>
      <c r="AW16" s="57">
        <v>1</v>
      </c>
    </row>
    <row r="17" spans="1:233" s="57" customFormat="1">
      <c r="A17" s="87">
        <v>5</v>
      </c>
      <c r="B17" s="158" t="s">
        <v>44</v>
      </c>
      <c r="C17" s="87"/>
      <c r="D17" s="88"/>
      <c r="E17" s="173"/>
      <c r="F17" s="90"/>
      <c r="G17" s="90"/>
      <c r="H17" s="90"/>
      <c r="I17" s="90"/>
      <c r="J17" s="90"/>
      <c r="K17" s="174"/>
      <c r="L17" s="174"/>
      <c r="M17" s="174"/>
      <c r="N17" s="174"/>
      <c r="O17" s="174"/>
      <c r="P17" s="174"/>
      <c r="Q17" s="60"/>
      <c r="R17" s="57">
        <v>1</v>
      </c>
      <c r="AW17" s="57">
        <v>1</v>
      </c>
    </row>
    <row r="18" spans="1:233" ht="37.5">
      <c r="A18" s="37" t="s">
        <v>113</v>
      </c>
      <c r="B18" s="101" t="s">
        <v>45</v>
      </c>
      <c r="C18" s="37" t="s">
        <v>46</v>
      </c>
      <c r="D18" s="65">
        <v>210</v>
      </c>
      <c r="E18" s="38">
        <v>44645</v>
      </c>
      <c r="F18" s="94">
        <v>44775.7</v>
      </c>
      <c r="G18" s="94">
        <v>15322.5</v>
      </c>
      <c r="H18" s="94"/>
      <c r="I18" s="94">
        <v>24284.7</v>
      </c>
      <c r="J18" s="175">
        <v>5168.5</v>
      </c>
      <c r="K18" s="41" t="s">
        <v>122</v>
      </c>
      <c r="L18" s="41"/>
      <c r="M18" s="41" t="s">
        <v>47</v>
      </c>
      <c r="N18" s="41" t="s">
        <v>122</v>
      </c>
      <c r="O18" s="166" t="s">
        <v>132</v>
      </c>
      <c r="P18" s="166" t="s">
        <v>132</v>
      </c>
      <c r="Q18" s="64" t="s">
        <v>48</v>
      </c>
      <c r="R18" s="57">
        <v>1</v>
      </c>
      <c r="AW18" s="57">
        <v>1</v>
      </c>
    </row>
    <row r="19" spans="1:233" s="57" customFormat="1">
      <c r="A19" s="87">
        <v>6</v>
      </c>
      <c r="B19" s="158" t="s">
        <v>129</v>
      </c>
      <c r="C19" s="87"/>
      <c r="D19" s="88"/>
      <c r="E19" s="173"/>
      <c r="F19" s="90"/>
      <c r="G19" s="90"/>
      <c r="H19" s="90"/>
      <c r="I19" s="90"/>
      <c r="J19" s="90"/>
      <c r="K19" s="174"/>
      <c r="L19" s="174"/>
      <c r="M19" s="174"/>
      <c r="N19" s="174"/>
      <c r="O19" s="174"/>
      <c r="P19" s="174"/>
      <c r="Q19" s="60"/>
      <c r="R19" s="57">
        <v>1</v>
      </c>
      <c r="AW19" s="57">
        <v>1</v>
      </c>
    </row>
    <row r="20" spans="1:233" ht="56.25">
      <c r="A20" s="37" t="s">
        <v>135</v>
      </c>
      <c r="B20" s="101" t="s">
        <v>130</v>
      </c>
      <c r="C20" s="37" t="s">
        <v>131</v>
      </c>
      <c r="D20" s="65">
        <v>208</v>
      </c>
      <c r="E20" s="38">
        <v>43322</v>
      </c>
      <c r="F20" s="94">
        <v>41579.480000000003</v>
      </c>
      <c r="G20" s="94">
        <v>16509.669999999998</v>
      </c>
      <c r="H20" s="94"/>
      <c r="I20" s="94">
        <v>25069.81</v>
      </c>
      <c r="J20" s="175"/>
      <c r="K20" s="41" t="s">
        <v>132</v>
      </c>
      <c r="L20" s="41"/>
      <c r="M20" s="41" t="s">
        <v>47</v>
      </c>
      <c r="N20" s="41" t="s">
        <v>133</v>
      </c>
      <c r="O20" s="172" t="str">
        <f>N20</f>
        <v>Năm 2027</v>
      </c>
      <c r="P20" s="172" t="s">
        <v>133</v>
      </c>
      <c r="Q20" s="64"/>
      <c r="R20" s="57">
        <v>1</v>
      </c>
      <c r="AW20" s="57">
        <v>1</v>
      </c>
    </row>
    <row r="21" spans="1:233" ht="56.25">
      <c r="A21" s="37" t="s">
        <v>136</v>
      </c>
      <c r="B21" s="101" t="s">
        <v>137</v>
      </c>
      <c r="C21" s="37" t="s">
        <v>131</v>
      </c>
      <c r="D21" s="65">
        <v>208</v>
      </c>
      <c r="E21" s="38">
        <v>43322</v>
      </c>
      <c r="F21" s="94">
        <v>40236.379999999997</v>
      </c>
      <c r="G21" s="94">
        <v>15304</v>
      </c>
      <c r="H21" s="94"/>
      <c r="I21" s="94">
        <v>24932.38</v>
      </c>
      <c r="J21" s="175"/>
      <c r="K21" s="41" t="str">
        <f>K20</f>
        <v>Quý IV/2026</v>
      </c>
      <c r="L21" s="41"/>
      <c r="M21" s="41" t="s">
        <v>47</v>
      </c>
      <c r="N21" s="41" t="s">
        <v>133</v>
      </c>
      <c r="O21" s="172" t="str">
        <f>N21</f>
        <v>Năm 2027</v>
      </c>
      <c r="P21" s="172" t="str">
        <f>P20</f>
        <v>Năm 2027</v>
      </c>
      <c r="Q21" s="64"/>
      <c r="R21" s="57">
        <v>1</v>
      </c>
      <c r="AW21" s="57">
        <v>1</v>
      </c>
    </row>
    <row r="22" spans="1:233" s="57" customFormat="1">
      <c r="A22" s="87">
        <v>7</v>
      </c>
      <c r="B22" s="158" t="s">
        <v>153</v>
      </c>
      <c r="C22" s="87"/>
      <c r="D22" s="88"/>
      <c r="E22" s="173"/>
      <c r="F22" s="90"/>
      <c r="G22" s="90"/>
      <c r="H22" s="90"/>
      <c r="I22" s="90"/>
      <c r="J22" s="90"/>
      <c r="K22" s="174"/>
      <c r="L22" s="174"/>
      <c r="M22" s="174"/>
      <c r="N22" s="174"/>
      <c r="O22" s="174"/>
      <c r="P22" s="174"/>
      <c r="Q22" s="60"/>
      <c r="R22" s="57">
        <v>1</v>
      </c>
      <c r="AW22" s="57">
        <v>1</v>
      </c>
    </row>
    <row r="23" spans="1:233" ht="37.5">
      <c r="A23" s="37">
        <v>1</v>
      </c>
      <c r="B23" s="101" t="s">
        <v>162</v>
      </c>
      <c r="C23" s="37" t="s">
        <v>163</v>
      </c>
      <c r="D23" s="37">
        <v>174</v>
      </c>
      <c r="E23" s="38">
        <v>43993</v>
      </c>
      <c r="F23" s="68">
        <v>45350.32</v>
      </c>
      <c r="G23" s="39">
        <v>16111.64</v>
      </c>
      <c r="H23" s="39">
        <v>1655.05</v>
      </c>
      <c r="I23" s="39">
        <f>3358.53+21037.75+3187.35</f>
        <v>27583.629999999997</v>
      </c>
      <c r="J23" s="41"/>
      <c r="K23" s="41"/>
      <c r="L23" s="41"/>
      <c r="M23" s="41"/>
      <c r="N23" s="41"/>
      <c r="O23" s="172"/>
      <c r="P23" s="172"/>
      <c r="Q23" s="64"/>
      <c r="R23" s="57">
        <v>1</v>
      </c>
      <c r="AW23" s="57">
        <v>1</v>
      </c>
    </row>
    <row r="24" spans="1:233" s="57" customFormat="1">
      <c r="A24" s="87">
        <v>8</v>
      </c>
      <c r="B24" s="158" t="s">
        <v>155</v>
      </c>
      <c r="C24" s="87"/>
      <c r="D24" s="88"/>
      <c r="E24" s="173"/>
      <c r="F24" s="90"/>
      <c r="G24" s="90"/>
      <c r="H24" s="90"/>
      <c r="I24" s="90"/>
      <c r="J24" s="90"/>
      <c r="K24" s="174"/>
      <c r="L24" s="174"/>
      <c r="M24" s="174"/>
      <c r="N24" s="174"/>
      <c r="O24" s="174"/>
      <c r="P24" s="174"/>
      <c r="Q24" s="60"/>
      <c r="R24" s="57">
        <v>1</v>
      </c>
      <c r="AW24" s="57">
        <v>1</v>
      </c>
    </row>
    <row r="25" spans="1:233" ht="75">
      <c r="A25" s="37" t="s">
        <v>159</v>
      </c>
      <c r="B25" s="95" t="s">
        <v>154</v>
      </c>
      <c r="C25" s="79" t="s">
        <v>155</v>
      </c>
      <c r="D25" s="96">
        <v>54</v>
      </c>
      <c r="E25" s="167" t="s">
        <v>156</v>
      </c>
      <c r="F25" s="40">
        <v>55169.45</v>
      </c>
      <c r="G25" s="40">
        <v>22284.1</v>
      </c>
      <c r="H25" s="40">
        <v>0</v>
      </c>
      <c r="I25" s="40">
        <v>32885.35</v>
      </c>
      <c r="J25" s="40">
        <v>0</v>
      </c>
      <c r="K25" s="170" t="s">
        <v>122</v>
      </c>
      <c r="L25" s="170"/>
      <c r="M25" s="170"/>
      <c r="N25" s="170" t="s">
        <v>132</v>
      </c>
      <c r="O25" s="49"/>
      <c r="P25" s="49"/>
      <c r="Q25" s="50"/>
      <c r="R25" s="57">
        <v>1</v>
      </c>
      <c r="AW25" s="57">
        <v>1</v>
      </c>
    </row>
    <row r="26" spans="1:233" ht="37.5">
      <c r="A26" s="37" t="s">
        <v>160</v>
      </c>
      <c r="B26" s="95" t="s">
        <v>157</v>
      </c>
      <c r="C26" s="79" t="s">
        <v>155</v>
      </c>
      <c r="D26" s="96">
        <v>1237</v>
      </c>
      <c r="E26" s="167" t="s">
        <v>158</v>
      </c>
      <c r="F26" s="40">
        <v>29668.79</v>
      </c>
      <c r="G26" s="40">
        <v>9942.3799999999992</v>
      </c>
      <c r="H26" s="40">
        <v>0</v>
      </c>
      <c r="I26" s="40">
        <v>19726.41</v>
      </c>
      <c r="J26" s="40">
        <v>0</v>
      </c>
      <c r="K26" s="170" t="s">
        <v>132</v>
      </c>
      <c r="L26" s="170"/>
      <c r="M26" s="170"/>
      <c r="N26" s="170" t="s">
        <v>161</v>
      </c>
      <c r="O26" s="49"/>
      <c r="P26" s="49"/>
      <c r="Q26" s="50"/>
      <c r="R26" s="57">
        <v>1</v>
      </c>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57">
        <v>1</v>
      </c>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row>
    <row r="27" spans="1:233" s="57" customFormat="1">
      <c r="A27" s="87">
        <v>9</v>
      </c>
      <c r="B27" s="158" t="s">
        <v>197</v>
      </c>
      <c r="C27" s="87"/>
      <c r="D27" s="88"/>
      <c r="E27" s="173"/>
      <c r="F27" s="90"/>
      <c r="G27" s="90"/>
      <c r="H27" s="90"/>
      <c r="I27" s="90"/>
      <c r="J27" s="90"/>
      <c r="K27" s="174"/>
      <c r="L27" s="174"/>
      <c r="M27" s="174"/>
      <c r="N27" s="174"/>
      <c r="O27" s="174"/>
      <c r="P27" s="174"/>
      <c r="Q27" s="60"/>
      <c r="R27" s="57">
        <v>1</v>
      </c>
      <c r="AW27" s="57">
        <v>1</v>
      </c>
    </row>
    <row r="28" spans="1:233" ht="56.25">
      <c r="A28" s="37" t="s">
        <v>200</v>
      </c>
      <c r="B28" s="101" t="s">
        <v>198</v>
      </c>
      <c r="C28" s="37" t="s">
        <v>199</v>
      </c>
      <c r="D28" s="184">
        <v>168</v>
      </c>
      <c r="E28" s="38">
        <v>43467</v>
      </c>
      <c r="F28" s="68">
        <v>91551.6</v>
      </c>
      <c r="G28" s="39">
        <v>38369.299999999996</v>
      </c>
      <c r="H28" s="39">
        <v>6049.6</v>
      </c>
      <c r="I28" s="39">
        <v>18815.500000000011</v>
      </c>
      <c r="J28" s="41">
        <v>28317.200000000001</v>
      </c>
      <c r="K28" s="41" t="s">
        <v>133</v>
      </c>
      <c r="L28" s="41"/>
      <c r="M28" s="41" t="s">
        <v>19</v>
      </c>
      <c r="N28" s="41"/>
      <c r="O28" s="172"/>
      <c r="P28" s="172"/>
      <c r="Q28" s="64"/>
      <c r="R28" s="57">
        <v>1</v>
      </c>
      <c r="AW28" s="57">
        <v>1</v>
      </c>
    </row>
    <row r="29" spans="1:233" s="57" customFormat="1">
      <c r="A29" s="87">
        <v>10</v>
      </c>
      <c r="B29" s="158" t="s">
        <v>212</v>
      </c>
      <c r="C29" s="87"/>
      <c r="D29" s="88"/>
      <c r="E29" s="173"/>
      <c r="F29" s="90"/>
      <c r="G29" s="90"/>
      <c r="H29" s="90"/>
      <c r="I29" s="90"/>
      <c r="J29" s="90"/>
      <c r="K29" s="174"/>
      <c r="L29" s="174"/>
      <c r="M29" s="174"/>
      <c r="N29" s="174"/>
      <c r="O29" s="174"/>
      <c r="P29" s="174"/>
      <c r="Q29" s="60"/>
      <c r="R29" s="57">
        <v>1</v>
      </c>
      <c r="AW29" s="57">
        <v>1</v>
      </c>
    </row>
    <row r="30" spans="1:233" ht="56.25">
      <c r="A30" s="37" t="s">
        <v>226</v>
      </c>
      <c r="B30" s="101" t="s">
        <v>213</v>
      </c>
      <c r="C30" s="37" t="s">
        <v>214</v>
      </c>
      <c r="D30" s="37">
        <v>1266</v>
      </c>
      <c r="E30" s="169" t="s">
        <v>215</v>
      </c>
      <c r="F30" s="68">
        <v>37786.69</v>
      </c>
      <c r="G30" s="39">
        <v>12789.97</v>
      </c>
      <c r="H30" s="39">
        <v>0</v>
      </c>
      <c r="I30" s="39">
        <v>23408.25</v>
      </c>
      <c r="J30" s="41">
        <v>1588.47</v>
      </c>
      <c r="K30" s="176" t="s">
        <v>357</v>
      </c>
      <c r="L30" s="176"/>
      <c r="M30" s="176"/>
      <c r="N30" s="176"/>
      <c r="O30" s="176" t="s">
        <v>357</v>
      </c>
      <c r="P30" s="176" t="s">
        <v>357</v>
      </c>
      <c r="Q30" s="64" t="s">
        <v>216</v>
      </c>
      <c r="R30" s="57">
        <v>1</v>
      </c>
      <c r="S30" s="154"/>
      <c r="AW30" s="57">
        <v>1</v>
      </c>
    </row>
    <row r="31" spans="1:233" s="57" customFormat="1">
      <c r="A31" s="87">
        <v>11</v>
      </c>
      <c r="B31" s="158" t="s">
        <v>230</v>
      </c>
      <c r="C31" s="87"/>
      <c r="D31" s="88"/>
      <c r="E31" s="173"/>
      <c r="F31" s="90"/>
      <c r="G31" s="90"/>
      <c r="H31" s="90"/>
      <c r="I31" s="90"/>
      <c r="J31" s="90"/>
      <c r="K31" s="174"/>
      <c r="L31" s="174"/>
      <c r="M31" s="174"/>
      <c r="N31" s="174"/>
      <c r="O31" s="174"/>
      <c r="P31" s="174"/>
      <c r="Q31" s="60"/>
      <c r="R31" s="57">
        <v>1</v>
      </c>
      <c r="AW31" s="57">
        <v>1</v>
      </c>
    </row>
    <row r="32" spans="1:233" ht="37.5">
      <c r="A32" s="37" t="s">
        <v>231</v>
      </c>
      <c r="B32" s="101" t="s">
        <v>232</v>
      </c>
      <c r="C32" s="37"/>
      <c r="D32" s="37">
        <v>637</v>
      </c>
      <c r="E32" s="169">
        <v>39587</v>
      </c>
      <c r="F32" s="68">
        <v>32100</v>
      </c>
      <c r="G32" s="39">
        <v>9200</v>
      </c>
      <c r="H32" s="39"/>
      <c r="I32" s="39">
        <f>F32-G32</f>
        <v>22900</v>
      </c>
      <c r="J32" s="41"/>
      <c r="K32" s="176"/>
      <c r="L32" s="176"/>
      <c r="M32" s="176"/>
      <c r="N32" s="176"/>
      <c r="O32" s="176"/>
      <c r="P32" s="176"/>
      <c r="Q32" s="64"/>
      <c r="R32" s="57">
        <v>1</v>
      </c>
      <c r="S32" s="154"/>
      <c r="AW32" s="57">
        <v>1</v>
      </c>
    </row>
    <row r="33" spans="1:233">
      <c r="A33" s="37" t="s">
        <v>238</v>
      </c>
      <c r="B33" s="101" t="s">
        <v>237</v>
      </c>
      <c r="C33" s="37"/>
      <c r="D33" s="37"/>
      <c r="E33" s="169"/>
      <c r="F33" s="68">
        <v>107000</v>
      </c>
      <c r="G33" s="39">
        <v>42800</v>
      </c>
      <c r="H33" s="39"/>
      <c r="I33" s="39">
        <f>F33-G33</f>
        <v>64200</v>
      </c>
      <c r="J33" s="41"/>
      <c r="K33" s="176"/>
      <c r="L33" s="176"/>
      <c r="M33" s="176"/>
      <c r="N33" s="176"/>
      <c r="O33" s="176"/>
      <c r="P33" s="176"/>
      <c r="Q33" s="64"/>
      <c r="R33" s="57">
        <v>1</v>
      </c>
      <c r="S33" s="154"/>
      <c r="AW33" s="57">
        <v>1</v>
      </c>
    </row>
    <row r="34" spans="1:233" s="57" customFormat="1">
      <c r="A34" s="87">
        <v>12</v>
      </c>
      <c r="B34" s="158" t="s">
        <v>250</v>
      </c>
      <c r="C34" s="87"/>
      <c r="D34" s="88"/>
      <c r="E34" s="173"/>
      <c r="F34" s="90"/>
      <c r="G34" s="90"/>
      <c r="H34" s="90"/>
      <c r="I34" s="90"/>
      <c r="J34" s="90"/>
      <c r="K34" s="174"/>
      <c r="L34" s="174"/>
      <c r="M34" s="174"/>
      <c r="N34" s="174"/>
      <c r="O34" s="174"/>
      <c r="P34" s="174"/>
      <c r="Q34" s="60"/>
      <c r="R34" s="57">
        <v>1</v>
      </c>
      <c r="AW34" s="57">
        <v>1</v>
      </c>
    </row>
    <row r="35" spans="1:233" ht="37.5">
      <c r="A35" s="37" t="s">
        <v>234</v>
      </c>
      <c r="B35" s="101" t="s">
        <v>251</v>
      </c>
      <c r="C35" s="37" t="s">
        <v>252</v>
      </c>
      <c r="D35" s="37">
        <v>550</v>
      </c>
      <c r="E35" s="169">
        <v>44342</v>
      </c>
      <c r="F35" s="68">
        <v>37185.800000000003</v>
      </c>
      <c r="G35" s="39"/>
      <c r="H35" s="39"/>
      <c r="I35" s="39"/>
      <c r="J35" s="41"/>
      <c r="K35" s="176"/>
      <c r="L35" s="176"/>
      <c r="M35" s="176"/>
      <c r="N35" s="176"/>
      <c r="O35" s="176"/>
      <c r="P35" s="176"/>
      <c r="Q35" s="64"/>
      <c r="R35" s="57">
        <v>1</v>
      </c>
      <c r="S35" s="154"/>
      <c r="AW35" s="57">
        <v>1</v>
      </c>
    </row>
    <row r="36" spans="1:233" s="57" customFormat="1">
      <c r="A36" s="87">
        <v>13</v>
      </c>
      <c r="B36" s="158" t="s">
        <v>259</v>
      </c>
      <c r="C36" s="87"/>
      <c r="D36" s="88"/>
      <c r="E36" s="173"/>
      <c r="F36" s="90"/>
      <c r="G36" s="90"/>
      <c r="H36" s="90"/>
      <c r="I36" s="90"/>
      <c r="J36" s="90"/>
      <c r="K36" s="174"/>
      <c r="L36" s="174"/>
      <c r="M36" s="174"/>
      <c r="N36" s="174"/>
      <c r="O36" s="174"/>
      <c r="P36" s="174"/>
      <c r="Q36" s="60"/>
      <c r="R36" s="57">
        <v>1</v>
      </c>
      <c r="AW36" s="57">
        <v>1</v>
      </c>
    </row>
    <row r="37" spans="1:233" ht="37.5">
      <c r="A37" s="37" t="s">
        <v>271</v>
      </c>
      <c r="B37" s="101" t="s">
        <v>260</v>
      </c>
      <c r="C37" s="37" t="s">
        <v>597</v>
      </c>
      <c r="D37" s="37">
        <v>350</v>
      </c>
      <c r="E37" s="38">
        <v>45721</v>
      </c>
      <c r="F37" s="68">
        <v>48848.52</v>
      </c>
      <c r="G37" s="39">
        <v>10821.85</v>
      </c>
      <c r="H37" s="39"/>
      <c r="I37" s="39">
        <v>22529.879999999997</v>
      </c>
      <c r="J37" s="41">
        <v>15496.789999999999</v>
      </c>
      <c r="K37" s="167" t="s">
        <v>132</v>
      </c>
      <c r="L37" s="41"/>
      <c r="M37" s="41"/>
      <c r="N37" s="41"/>
      <c r="O37" s="172"/>
      <c r="P37" s="172"/>
      <c r="Q37" s="64"/>
      <c r="R37" s="57">
        <v>1</v>
      </c>
      <c r="AW37" s="57">
        <v>1</v>
      </c>
    </row>
    <row r="38" spans="1:233" ht="37.5">
      <c r="A38" s="37" t="s">
        <v>272</v>
      </c>
      <c r="B38" s="101" t="s">
        <v>262</v>
      </c>
      <c r="C38" s="37" t="s">
        <v>597</v>
      </c>
      <c r="D38" s="37">
        <v>2665</v>
      </c>
      <c r="E38" s="38">
        <v>41639</v>
      </c>
      <c r="F38" s="41">
        <v>75010.8</v>
      </c>
      <c r="G38" s="41">
        <v>12796.5</v>
      </c>
      <c r="H38" s="41"/>
      <c r="I38" s="41">
        <v>12673.2</v>
      </c>
      <c r="J38" s="41">
        <v>49541.1</v>
      </c>
      <c r="K38" s="167" t="s">
        <v>132</v>
      </c>
      <c r="L38" s="49"/>
      <c r="M38" s="49"/>
      <c r="N38" s="49"/>
      <c r="O38" s="49"/>
      <c r="P38" s="49"/>
      <c r="Q38" s="81"/>
      <c r="R38" s="57">
        <v>1</v>
      </c>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57">
        <v>1</v>
      </c>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c r="FV38" s="86"/>
      <c r="FW38" s="86"/>
      <c r="FX38" s="86"/>
      <c r="FY38" s="86"/>
      <c r="FZ38" s="86"/>
      <c r="GA38" s="86"/>
      <c r="GB38" s="86"/>
      <c r="GC38" s="86"/>
      <c r="GD38" s="86"/>
      <c r="GE38" s="86"/>
      <c r="GF38" s="86"/>
      <c r="GG38" s="86"/>
      <c r="GH38" s="86"/>
      <c r="GI38" s="86"/>
      <c r="GJ38" s="86"/>
      <c r="GK38" s="86"/>
      <c r="GL38" s="86"/>
      <c r="GM38" s="86"/>
      <c r="GN38" s="86"/>
      <c r="GO38" s="86"/>
      <c r="GP38" s="86"/>
      <c r="GQ38" s="86"/>
      <c r="GR38" s="86"/>
      <c r="GS38" s="86"/>
      <c r="GT38" s="86"/>
      <c r="GU38" s="86"/>
      <c r="GV38" s="86"/>
      <c r="GW38" s="86"/>
      <c r="GX38" s="86"/>
      <c r="GY38" s="86"/>
      <c r="GZ38" s="86"/>
      <c r="HA38" s="86"/>
      <c r="HB38" s="86"/>
      <c r="HC38" s="86"/>
      <c r="HD38" s="86"/>
      <c r="HE38" s="86"/>
      <c r="HF38" s="86"/>
      <c r="HG38" s="86"/>
      <c r="HH38" s="86"/>
      <c r="HI38" s="86"/>
      <c r="HJ38" s="86"/>
      <c r="HK38" s="86"/>
      <c r="HL38" s="86"/>
      <c r="HM38" s="86"/>
      <c r="HN38" s="86"/>
      <c r="HO38" s="86"/>
      <c r="HP38" s="86"/>
      <c r="HQ38" s="86"/>
      <c r="HR38" s="86"/>
      <c r="HS38" s="86"/>
      <c r="HT38" s="86"/>
      <c r="HU38" s="86"/>
      <c r="HV38" s="86"/>
      <c r="HW38" s="86"/>
      <c r="HX38" s="86"/>
      <c r="HY38" s="86"/>
    </row>
    <row r="39" spans="1:233" ht="37.5">
      <c r="A39" s="37" t="s">
        <v>273</v>
      </c>
      <c r="B39" s="101" t="s">
        <v>263</v>
      </c>
      <c r="C39" s="37" t="s">
        <v>597</v>
      </c>
      <c r="D39" s="50"/>
      <c r="E39" s="49"/>
      <c r="F39" s="100"/>
      <c r="G39" s="100"/>
      <c r="H39" s="100"/>
      <c r="I39" s="100"/>
      <c r="J39" s="49"/>
      <c r="K39" s="177"/>
      <c r="L39" s="49"/>
      <c r="M39" s="49"/>
      <c r="N39" s="49"/>
      <c r="O39" s="49"/>
      <c r="P39" s="49"/>
      <c r="Q39" s="64" t="s">
        <v>264</v>
      </c>
      <c r="R39" s="57">
        <v>1</v>
      </c>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57">
        <v>1</v>
      </c>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c r="GJ39" s="86"/>
      <c r="GK39" s="86"/>
      <c r="GL39" s="86"/>
      <c r="GM39" s="86"/>
      <c r="GN39" s="86"/>
      <c r="GO39" s="86"/>
      <c r="GP39" s="86"/>
      <c r="GQ39" s="86"/>
      <c r="GR39" s="86"/>
      <c r="GS39" s="86"/>
      <c r="GT39" s="86"/>
      <c r="GU39" s="86"/>
      <c r="GV39" s="86"/>
      <c r="GW39" s="86"/>
      <c r="GX39" s="86"/>
      <c r="GY39" s="86"/>
      <c r="GZ39" s="86"/>
      <c r="HA39" s="86"/>
      <c r="HB39" s="86"/>
      <c r="HC39" s="86"/>
      <c r="HD39" s="86"/>
      <c r="HE39" s="86"/>
      <c r="HF39" s="86"/>
      <c r="HG39" s="86"/>
      <c r="HH39" s="86"/>
      <c r="HI39" s="86"/>
      <c r="HJ39" s="86"/>
      <c r="HK39" s="86"/>
      <c r="HL39" s="86"/>
      <c r="HM39" s="86"/>
      <c r="HN39" s="86"/>
      <c r="HO39" s="86"/>
      <c r="HP39" s="86"/>
      <c r="HQ39" s="86"/>
      <c r="HR39" s="86"/>
      <c r="HS39" s="86"/>
      <c r="HT39" s="86"/>
      <c r="HU39" s="86"/>
      <c r="HV39" s="86"/>
      <c r="HW39" s="86"/>
      <c r="HX39" s="86"/>
      <c r="HY39" s="86"/>
    </row>
    <row r="40" spans="1:233" ht="75">
      <c r="A40" s="37" t="s">
        <v>274</v>
      </c>
      <c r="B40" s="101" t="s">
        <v>265</v>
      </c>
      <c r="C40" s="37" t="s">
        <v>261</v>
      </c>
      <c r="D40" s="50"/>
      <c r="E40" s="49"/>
      <c r="F40" s="100"/>
      <c r="G40" s="100"/>
      <c r="H40" s="100"/>
      <c r="I40" s="100"/>
      <c r="J40" s="49"/>
      <c r="K40" s="177"/>
      <c r="L40" s="49"/>
      <c r="M40" s="49"/>
      <c r="N40" s="49"/>
      <c r="O40" s="49"/>
      <c r="P40" s="49"/>
      <c r="Q40" s="64" t="s">
        <v>264</v>
      </c>
      <c r="R40" s="57">
        <v>1</v>
      </c>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57">
        <v>1</v>
      </c>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c r="FB40" s="86"/>
      <c r="FC40" s="86"/>
      <c r="FD40" s="86"/>
      <c r="FE40" s="86"/>
      <c r="FF40" s="86"/>
      <c r="FG40" s="86"/>
      <c r="FH40" s="86"/>
      <c r="FI40" s="86"/>
      <c r="FJ40" s="86"/>
      <c r="FK40" s="86"/>
      <c r="FL40" s="86"/>
      <c r="FM40" s="86"/>
      <c r="FN40" s="86"/>
      <c r="FO40" s="86"/>
      <c r="FP40" s="86"/>
      <c r="FQ40" s="86"/>
      <c r="FR40" s="86"/>
      <c r="FS40" s="86"/>
      <c r="FT40" s="86"/>
      <c r="FU40" s="86"/>
      <c r="FV40" s="86"/>
      <c r="FW40" s="86"/>
      <c r="FX40" s="86"/>
      <c r="FY40" s="86"/>
      <c r="FZ40" s="86"/>
      <c r="GA40" s="86"/>
      <c r="GB40" s="86"/>
      <c r="GC40" s="86"/>
      <c r="GD40" s="86"/>
      <c r="GE40" s="86"/>
      <c r="GF40" s="86"/>
      <c r="GG40" s="86"/>
      <c r="GH40" s="86"/>
      <c r="GI40" s="86"/>
      <c r="GJ40" s="86"/>
      <c r="GK40" s="86"/>
      <c r="GL40" s="86"/>
      <c r="GM40" s="86"/>
      <c r="GN40" s="86"/>
      <c r="GO40" s="86"/>
      <c r="GP40" s="86"/>
      <c r="GQ40" s="86"/>
      <c r="GR40" s="86"/>
      <c r="GS40" s="86"/>
      <c r="GT40" s="86"/>
      <c r="GU40" s="86"/>
      <c r="GV40" s="86"/>
      <c r="GW40" s="86"/>
      <c r="GX40" s="86"/>
      <c r="GY40" s="86"/>
      <c r="GZ40" s="86"/>
      <c r="HA40" s="86"/>
      <c r="HB40" s="86"/>
      <c r="HC40" s="86"/>
      <c r="HD40" s="86"/>
      <c r="HE40" s="86"/>
      <c r="HF40" s="86"/>
      <c r="HG40" s="86"/>
      <c r="HH40" s="86"/>
      <c r="HI40" s="86"/>
      <c r="HJ40" s="86"/>
      <c r="HK40" s="86"/>
      <c r="HL40" s="86"/>
      <c r="HM40" s="86"/>
      <c r="HN40" s="86"/>
      <c r="HO40" s="86"/>
      <c r="HP40" s="86"/>
      <c r="HQ40" s="86"/>
      <c r="HR40" s="86"/>
      <c r="HS40" s="86"/>
      <c r="HT40" s="86"/>
      <c r="HU40" s="86"/>
      <c r="HV40" s="86"/>
      <c r="HW40" s="86"/>
      <c r="HX40" s="86"/>
      <c r="HY40" s="86"/>
    </row>
    <row r="41" spans="1:233" s="57" customFormat="1">
      <c r="A41" s="87">
        <v>14</v>
      </c>
      <c r="B41" s="158" t="s">
        <v>275</v>
      </c>
      <c r="C41" s="87"/>
      <c r="D41" s="88"/>
      <c r="E41" s="173"/>
      <c r="F41" s="90"/>
      <c r="G41" s="90"/>
      <c r="H41" s="90"/>
      <c r="I41" s="90"/>
      <c r="J41" s="90"/>
      <c r="K41" s="174"/>
      <c r="L41" s="174"/>
      <c r="M41" s="174"/>
      <c r="N41" s="174"/>
      <c r="O41" s="174"/>
      <c r="P41" s="174"/>
      <c r="Q41" s="60"/>
      <c r="R41" s="57">
        <v>1</v>
      </c>
      <c r="AW41" s="57">
        <v>1</v>
      </c>
    </row>
    <row r="42" spans="1:233" ht="37.5">
      <c r="A42" s="37" t="s">
        <v>266</v>
      </c>
      <c r="B42" s="101" t="s">
        <v>276</v>
      </c>
      <c r="C42" s="37" t="s">
        <v>277</v>
      </c>
      <c r="D42" s="37">
        <v>2978</v>
      </c>
      <c r="E42" s="38">
        <v>44181</v>
      </c>
      <c r="F42" s="41">
        <v>81980</v>
      </c>
      <c r="G42" s="41">
        <v>27741.4</v>
      </c>
      <c r="H42" s="41"/>
      <c r="I42" s="41">
        <v>47557</v>
      </c>
      <c r="J42" s="41">
        <v>6681.6</v>
      </c>
      <c r="K42" s="167"/>
      <c r="L42" s="49"/>
      <c r="M42" s="49"/>
      <c r="N42" s="49"/>
      <c r="O42" s="49"/>
      <c r="P42" s="49"/>
      <c r="Q42" s="81"/>
      <c r="R42" s="57">
        <v>1</v>
      </c>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57">
        <v>1</v>
      </c>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c r="FV42" s="86"/>
      <c r="FW42" s="86"/>
      <c r="FX42" s="86"/>
      <c r="FY42" s="86"/>
      <c r="FZ42" s="86"/>
      <c r="GA42" s="86"/>
      <c r="GB42" s="86"/>
      <c r="GC42" s="86"/>
      <c r="GD42" s="86"/>
      <c r="GE42" s="86"/>
      <c r="GF42" s="86"/>
      <c r="GG42" s="86"/>
      <c r="GH42" s="86"/>
      <c r="GI42" s="86"/>
      <c r="GJ42" s="86"/>
      <c r="GK42" s="86"/>
      <c r="GL42" s="86"/>
      <c r="GM42" s="86"/>
      <c r="GN42" s="86"/>
      <c r="GO42" s="86"/>
      <c r="GP42" s="86"/>
      <c r="GQ42" s="86"/>
      <c r="GR42" s="86"/>
      <c r="GS42" s="86"/>
      <c r="GT42" s="86"/>
      <c r="GU42" s="86"/>
      <c r="GV42" s="86"/>
      <c r="GW42" s="86"/>
      <c r="GX42" s="86"/>
      <c r="GY42" s="86"/>
      <c r="GZ42" s="86"/>
      <c r="HA42" s="86"/>
      <c r="HB42" s="86"/>
      <c r="HC42" s="86"/>
      <c r="HD42" s="86"/>
      <c r="HE42" s="86"/>
      <c r="HF42" s="86"/>
      <c r="HG42" s="86"/>
      <c r="HH42" s="86"/>
      <c r="HI42" s="86"/>
      <c r="HJ42" s="86"/>
      <c r="HK42" s="86"/>
      <c r="HL42" s="86"/>
      <c r="HM42" s="86"/>
      <c r="HN42" s="86"/>
      <c r="HO42" s="86"/>
      <c r="HP42" s="86"/>
      <c r="HQ42" s="86"/>
      <c r="HR42" s="86"/>
      <c r="HS42" s="86"/>
      <c r="HT42" s="86"/>
      <c r="HU42" s="86"/>
      <c r="HV42" s="86"/>
      <c r="HW42" s="86"/>
      <c r="HX42" s="86"/>
      <c r="HY42" s="86"/>
    </row>
    <row r="43" spans="1:233" ht="37.5">
      <c r="A43" s="37" t="s">
        <v>267</v>
      </c>
      <c r="B43" s="101" t="s">
        <v>278</v>
      </c>
      <c r="C43" s="37" t="str">
        <f>C42</f>
        <v>Xã Trung Kênh,</v>
      </c>
      <c r="D43" s="37">
        <v>2616</v>
      </c>
      <c r="E43" s="38">
        <v>44109</v>
      </c>
      <c r="F43" s="41">
        <v>941</v>
      </c>
      <c r="G43" s="41">
        <v>619.5</v>
      </c>
      <c r="H43" s="41"/>
      <c r="I43" s="41">
        <v>321.5</v>
      </c>
      <c r="J43" s="41"/>
      <c r="K43" s="167"/>
      <c r="L43" s="49"/>
      <c r="M43" s="49"/>
      <c r="N43" s="49"/>
      <c r="O43" s="49"/>
      <c r="P43" s="49"/>
      <c r="Q43" s="81"/>
      <c r="R43" s="57">
        <v>1</v>
      </c>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57">
        <v>1</v>
      </c>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c r="FT43" s="86"/>
      <c r="FU43" s="86"/>
      <c r="FV43" s="86"/>
      <c r="FW43" s="86"/>
      <c r="FX43" s="86"/>
      <c r="FY43" s="86"/>
      <c r="FZ43" s="86"/>
      <c r="GA43" s="86"/>
      <c r="GB43" s="86"/>
      <c r="GC43" s="86"/>
      <c r="GD43" s="86"/>
      <c r="GE43" s="86"/>
      <c r="GF43" s="86"/>
      <c r="GG43" s="86"/>
      <c r="GH43" s="86"/>
      <c r="GI43" s="86"/>
      <c r="GJ43" s="86"/>
      <c r="GK43" s="86"/>
      <c r="GL43" s="86"/>
      <c r="GM43" s="86"/>
      <c r="GN43" s="86"/>
      <c r="GO43" s="86"/>
      <c r="GP43" s="86"/>
      <c r="GQ43" s="86"/>
      <c r="GR43" s="86"/>
      <c r="GS43" s="86"/>
      <c r="GT43" s="86"/>
      <c r="GU43" s="86"/>
      <c r="GV43" s="86"/>
      <c r="GW43" s="86"/>
      <c r="GX43" s="86"/>
      <c r="GY43" s="86"/>
      <c r="GZ43" s="86"/>
      <c r="HA43" s="86"/>
      <c r="HB43" s="86"/>
      <c r="HC43" s="86"/>
      <c r="HD43" s="86"/>
      <c r="HE43" s="86"/>
      <c r="HF43" s="86"/>
      <c r="HG43" s="86"/>
      <c r="HH43" s="86"/>
      <c r="HI43" s="86"/>
      <c r="HJ43" s="86"/>
      <c r="HK43" s="86"/>
      <c r="HL43" s="86"/>
      <c r="HM43" s="86"/>
      <c r="HN43" s="86"/>
      <c r="HO43" s="86"/>
      <c r="HP43" s="86"/>
      <c r="HQ43" s="86"/>
      <c r="HR43" s="86"/>
      <c r="HS43" s="86"/>
      <c r="HT43" s="86"/>
      <c r="HU43" s="86"/>
      <c r="HV43" s="86"/>
      <c r="HW43" s="86"/>
      <c r="HX43" s="86"/>
      <c r="HY43" s="86"/>
    </row>
    <row r="44" spans="1:233" s="57" customFormat="1">
      <c r="A44" s="87">
        <v>15</v>
      </c>
      <c r="B44" s="158" t="s">
        <v>291</v>
      </c>
      <c r="C44" s="87"/>
      <c r="D44" s="88"/>
      <c r="E44" s="173"/>
      <c r="F44" s="90"/>
      <c r="G44" s="90"/>
      <c r="H44" s="90"/>
      <c r="I44" s="90"/>
      <c r="J44" s="90"/>
      <c r="K44" s="174"/>
      <c r="L44" s="174"/>
      <c r="M44" s="174"/>
      <c r="N44" s="174"/>
      <c r="O44" s="174"/>
      <c r="P44" s="174"/>
      <c r="Q44" s="60"/>
      <c r="R44" s="57">
        <v>1</v>
      </c>
      <c r="AW44" s="57">
        <v>1</v>
      </c>
    </row>
    <row r="45" spans="1:233" ht="90" customHeight="1">
      <c r="A45" s="37" t="s">
        <v>270</v>
      </c>
      <c r="B45" s="95" t="s">
        <v>292</v>
      </c>
      <c r="C45" s="37" t="s">
        <v>291</v>
      </c>
      <c r="D45" s="37">
        <v>386</v>
      </c>
      <c r="E45" s="38" t="s">
        <v>293</v>
      </c>
      <c r="F45" s="68">
        <v>170908</v>
      </c>
      <c r="G45" s="39">
        <v>58845</v>
      </c>
      <c r="H45" s="39"/>
      <c r="I45" s="39">
        <v>112063</v>
      </c>
      <c r="J45" s="41"/>
      <c r="K45" s="41" t="s">
        <v>357</v>
      </c>
      <c r="L45" s="41"/>
      <c r="M45" s="41"/>
      <c r="N45" s="41"/>
      <c r="O45" s="41"/>
      <c r="P45" s="41"/>
      <c r="Q45" s="102" t="s">
        <v>294</v>
      </c>
      <c r="R45" s="57">
        <v>1</v>
      </c>
      <c r="AW45" s="57">
        <v>1</v>
      </c>
    </row>
    <row r="46" spans="1:233" s="57" customFormat="1">
      <c r="A46" s="87">
        <v>16</v>
      </c>
      <c r="B46" s="158" t="s">
        <v>317</v>
      </c>
      <c r="C46" s="87"/>
      <c r="D46" s="88"/>
      <c r="E46" s="173"/>
      <c r="F46" s="90"/>
      <c r="G46" s="90"/>
      <c r="H46" s="90"/>
      <c r="I46" s="90"/>
      <c r="J46" s="90"/>
      <c r="K46" s="174"/>
      <c r="L46" s="174"/>
      <c r="M46" s="174"/>
      <c r="N46" s="174"/>
      <c r="O46" s="174"/>
      <c r="P46" s="174"/>
      <c r="Q46" s="60"/>
      <c r="R46" s="57">
        <v>1</v>
      </c>
      <c r="AW46" s="57">
        <v>1</v>
      </c>
    </row>
    <row r="47" spans="1:233">
      <c r="A47" s="37" t="s">
        <v>279</v>
      </c>
      <c r="B47" s="95" t="s">
        <v>318</v>
      </c>
      <c r="C47" s="37" t="s">
        <v>317</v>
      </c>
      <c r="D47" s="37">
        <v>2658</v>
      </c>
      <c r="E47" s="38">
        <v>44496</v>
      </c>
      <c r="F47" s="68">
        <v>240000</v>
      </c>
      <c r="G47" s="39">
        <v>51190</v>
      </c>
      <c r="H47" s="39">
        <v>5400</v>
      </c>
      <c r="I47" s="39">
        <v>129.245</v>
      </c>
      <c r="J47" s="41"/>
      <c r="K47" s="41"/>
      <c r="L47" s="41"/>
      <c r="M47" s="41"/>
      <c r="N47" s="41"/>
      <c r="O47" s="41"/>
      <c r="P47" s="41"/>
      <c r="Q47" s="102"/>
      <c r="R47" s="57">
        <v>1</v>
      </c>
      <c r="AW47" s="57">
        <v>1</v>
      </c>
    </row>
    <row r="48" spans="1:233">
      <c r="A48" s="37" t="s">
        <v>320</v>
      </c>
      <c r="B48" s="95" t="s">
        <v>319</v>
      </c>
      <c r="C48" s="37" t="str">
        <f>C47</f>
        <v>Xã Trường Sơn</v>
      </c>
      <c r="D48" s="37">
        <v>2628</v>
      </c>
      <c r="E48" s="38">
        <v>44490</v>
      </c>
      <c r="F48" s="68">
        <v>467300</v>
      </c>
      <c r="G48" s="39">
        <v>120231.7</v>
      </c>
      <c r="H48" s="39">
        <v>24007.4</v>
      </c>
      <c r="I48" s="39">
        <v>216490.31</v>
      </c>
      <c r="J48" s="41"/>
      <c r="K48" s="41"/>
      <c r="L48" s="41"/>
      <c r="M48" s="41"/>
      <c r="N48" s="41"/>
      <c r="O48" s="41"/>
      <c r="P48" s="41"/>
      <c r="Q48" s="102"/>
      <c r="R48" s="57">
        <v>1</v>
      </c>
      <c r="AW48" s="57">
        <v>1</v>
      </c>
    </row>
    <row r="49" spans="1:233" s="57" customFormat="1">
      <c r="A49" s="87">
        <v>17</v>
      </c>
      <c r="B49" s="158" t="s">
        <v>321</v>
      </c>
      <c r="C49" s="87"/>
      <c r="D49" s="88"/>
      <c r="E49" s="173"/>
      <c r="F49" s="90"/>
      <c r="G49" s="90"/>
      <c r="H49" s="90"/>
      <c r="I49" s="90"/>
      <c r="J49" s="90"/>
      <c r="K49" s="174"/>
      <c r="L49" s="174"/>
      <c r="M49" s="174"/>
      <c r="N49" s="174"/>
      <c r="O49" s="174"/>
      <c r="P49" s="174"/>
      <c r="Q49" s="60"/>
      <c r="R49" s="57">
        <v>1</v>
      </c>
      <c r="AW49" s="57">
        <v>1</v>
      </c>
    </row>
    <row r="50" spans="1:233">
      <c r="A50" s="37" t="s">
        <v>289</v>
      </c>
      <c r="B50" s="101" t="s">
        <v>322</v>
      </c>
      <c r="C50" s="37" t="s">
        <v>323</v>
      </c>
      <c r="D50" s="37">
        <v>3622</v>
      </c>
      <c r="E50" s="38">
        <v>44543</v>
      </c>
      <c r="F50" s="104">
        <v>58136</v>
      </c>
      <c r="G50" s="104">
        <v>24752</v>
      </c>
      <c r="H50" s="104">
        <v>0</v>
      </c>
      <c r="I50" s="104">
        <v>23454</v>
      </c>
      <c r="J50" s="104">
        <v>9930</v>
      </c>
      <c r="K50" s="176" t="s">
        <v>121</v>
      </c>
      <c r="L50" s="41" t="s">
        <v>297</v>
      </c>
      <c r="M50" s="41"/>
      <c r="N50" s="41"/>
      <c r="O50" s="172"/>
      <c r="P50" s="172"/>
      <c r="Q50" s="64"/>
      <c r="R50" s="57">
        <v>1</v>
      </c>
      <c r="AW50" s="57">
        <v>1</v>
      </c>
    </row>
    <row r="51" spans="1:233">
      <c r="A51" s="37" t="s">
        <v>326</v>
      </c>
      <c r="B51" s="101" t="s">
        <v>324</v>
      </c>
      <c r="C51" s="37" t="s">
        <v>325</v>
      </c>
      <c r="D51" s="37">
        <v>3825</v>
      </c>
      <c r="E51" s="38">
        <v>44926</v>
      </c>
      <c r="F51" s="165">
        <v>19888</v>
      </c>
      <c r="G51" s="105">
        <v>3568</v>
      </c>
      <c r="H51" s="105">
        <v>0</v>
      </c>
      <c r="I51" s="105">
        <v>16320</v>
      </c>
      <c r="J51" s="178">
        <v>0</v>
      </c>
      <c r="K51" s="176" t="s">
        <v>121</v>
      </c>
      <c r="L51" s="41" t="s">
        <v>297</v>
      </c>
      <c r="M51" s="41"/>
      <c r="N51" s="41"/>
      <c r="O51" s="172"/>
      <c r="P51" s="172"/>
      <c r="Q51" s="64"/>
      <c r="R51" s="57">
        <v>1</v>
      </c>
      <c r="AW51" s="57">
        <v>1</v>
      </c>
    </row>
    <row r="52" spans="1:233" s="57" customFormat="1">
      <c r="A52" s="87">
        <v>18</v>
      </c>
      <c r="B52" s="158" t="s">
        <v>382</v>
      </c>
      <c r="C52" s="87"/>
      <c r="D52" s="88"/>
      <c r="E52" s="173"/>
      <c r="F52" s="90"/>
      <c r="G52" s="90"/>
      <c r="H52" s="90"/>
      <c r="I52" s="90"/>
      <c r="J52" s="90"/>
      <c r="K52" s="174"/>
      <c r="L52" s="174"/>
      <c r="M52" s="174"/>
      <c r="N52" s="174"/>
      <c r="O52" s="174"/>
      <c r="P52" s="174"/>
      <c r="Q52" s="60"/>
      <c r="R52" s="57">
        <v>1</v>
      </c>
      <c r="AW52" s="57">
        <v>1</v>
      </c>
    </row>
    <row r="53" spans="1:233" ht="37.5">
      <c r="A53" s="37" t="s">
        <v>350</v>
      </c>
      <c r="B53" s="107" t="s">
        <v>383</v>
      </c>
      <c r="C53" s="37" t="s">
        <v>595</v>
      </c>
      <c r="D53" s="37">
        <v>1957</v>
      </c>
      <c r="E53" s="38" t="s">
        <v>384</v>
      </c>
      <c r="F53" s="68">
        <v>2700</v>
      </c>
      <c r="G53" s="39">
        <v>0</v>
      </c>
      <c r="H53" s="39">
        <v>2700</v>
      </c>
      <c r="I53" s="39">
        <v>0</v>
      </c>
      <c r="J53" s="41">
        <v>0</v>
      </c>
      <c r="K53" s="41" t="s">
        <v>133</v>
      </c>
      <c r="L53" s="41" t="s">
        <v>385</v>
      </c>
      <c r="M53" s="41" t="s">
        <v>47</v>
      </c>
      <c r="N53" s="221" t="s">
        <v>386</v>
      </c>
      <c r="O53" s="222" t="s">
        <v>385</v>
      </c>
      <c r="P53" s="222" t="s">
        <v>385</v>
      </c>
      <c r="Q53" s="64"/>
      <c r="R53" s="57">
        <v>1</v>
      </c>
      <c r="AW53" s="57">
        <v>1</v>
      </c>
    </row>
    <row r="54" spans="1:233" ht="37.5">
      <c r="A54" s="37" t="s">
        <v>352</v>
      </c>
      <c r="B54" s="101" t="s">
        <v>387</v>
      </c>
      <c r="C54" s="37" t="s">
        <v>594</v>
      </c>
      <c r="D54" s="37"/>
      <c r="E54" s="38"/>
      <c r="F54" s="68">
        <v>1500</v>
      </c>
      <c r="G54" s="39"/>
      <c r="H54" s="39"/>
      <c r="I54" s="39"/>
      <c r="J54" s="41"/>
      <c r="K54" s="41" t="s">
        <v>133</v>
      </c>
      <c r="L54" s="41" t="s">
        <v>385</v>
      </c>
      <c r="M54" s="41" t="s">
        <v>47</v>
      </c>
      <c r="N54" s="221"/>
      <c r="O54" s="222"/>
      <c r="P54" s="222"/>
      <c r="Q54" s="64"/>
      <c r="R54" s="57">
        <v>1</v>
      </c>
      <c r="AW54" s="57">
        <v>1</v>
      </c>
    </row>
    <row r="55" spans="1:233" s="86" customFormat="1">
      <c r="A55" s="37" t="s">
        <v>353</v>
      </c>
      <c r="B55" s="107" t="s">
        <v>388</v>
      </c>
      <c r="C55" s="37" t="s">
        <v>593</v>
      </c>
      <c r="D55" s="111"/>
      <c r="E55" s="179"/>
      <c r="F55" s="41">
        <v>1604.2</v>
      </c>
      <c r="G55" s="110"/>
      <c r="H55" s="110"/>
      <c r="I55" s="110"/>
      <c r="J55" s="179"/>
      <c r="K55" s="41" t="s">
        <v>133</v>
      </c>
      <c r="L55" s="41" t="s">
        <v>385</v>
      </c>
      <c r="M55" s="170" t="s">
        <v>47</v>
      </c>
      <c r="N55" s="221"/>
      <c r="O55" s="222"/>
      <c r="P55" s="222"/>
      <c r="Q55" s="108"/>
      <c r="R55" s="57">
        <v>1</v>
      </c>
      <c r="AW55" s="57">
        <v>1</v>
      </c>
    </row>
    <row r="56" spans="1:233" s="57" customFormat="1">
      <c r="A56" s="87">
        <v>19</v>
      </c>
      <c r="B56" s="158" t="s">
        <v>407</v>
      </c>
      <c r="C56" s="87"/>
      <c r="D56" s="88"/>
      <c r="E56" s="173"/>
      <c r="F56" s="90"/>
      <c r="G56" s="90"/>
      <c r="H56" s="90"/>
      <c r="I56" s="90"/>
      <c r="J56" s="90"/>
      <c r="K56" s="174"/>
      <c r="L56" s="174"/>
      <c r="M56" s="174"/>
      <c r="N56" s="174"/>
      <c r="O56" s="174"/>
      <c r="P56" s="174"/>
      <c r="Q56" s="60"/>
      <c r="R56" s="57">
        <v>1</v>
      </c>
      <c r="AW56" s="57">
        <v>1</v>
      </c>
    </row>
    <row r="57" spans="1:233">
      <c r="A57" s="37" t="s">
        <v>369</v>
      </c>
      <c r="B57" s="101" t="s">
        <v>408</v>
      </c>
      <c r="C57" s="37" t="s">
        <v>409</v>
      </c>
      <c r="D57" s="112">
        <v>2216</v>
      </c>
      <c r="E57" s="38">
        <v>44196</v>
      </c>
      <c r="F57" s="94">
        <v>97653</v>
      </c>
      <c r="G57" s="94">
        <v>27145</v>
      </c>
      <c r="H57" s="94">
        <v>2078</v>
      </c>
      <c r="I57" s="94">
        <v>6690</v>
      </c>
      <c r="J57" s="175">
        <v>1450</v>
      </c>
      <c r="K57" s="38" t="s">
        <v>132</v>
      </c>
      <c r="L57" s="180" t="s">
        <v>410</v>
      </c>
      <c r="M57" s="41"/>
      <c r="N57" s="41"/>
      <c r="O57" s="180" t="s">
        <v>410</v>
      </c>
      <c r="P57" s="180" t="s">
        <v>410</v>
      </c>
      <c r="Q57" s="64"/>
      <c r="R57" s="57">
        <v>1</v>
      </c>
      <c r="AW57" s="57">
        <v>1</v>
      </c>
    </row>
    <row r="58" spans="1:233">
      <c r="A58" s="37" t="s">
        <v>370</v>
      </c>
      <c r="B58" s="101" t="s">
        <v>411</v>
      </c>
      <c r="C58" s="37" t="s">
        <v>412</v>
      </c>
      <c r="D58" s="112"/>
      <c r="E58" s="38"/>
      <c r="F58" s="94">
        <v>39751.599999999999</v>
      </c>
      <c r="G58" s="94"/>
      <c r="H58" s="94"/>
      <c r="I58" s="94"/>
      <c r="J58" s="175"/>
      <c r="K58" s="38" t="str">
        <f>K57</f>
        <v>Quý IV/2026</v>
      </c>
      <c r="L58" s="180" t="s">
        <v>410</v>
      </c>
      <c r="M58" s="41"/>
      <c r="N58" s="41"/>
      <c r="O58" s="180" t="s">
        <v>410</v>
      </c>
      <c r="P58" s="180" t="s">
        <v>410</v>
      </c>
      <c r="Q58" s="64"/>
      <c r="R58" s="57">
        <v>1</v>
      </c>
      <c r="AW58" s="57">
        <v>1</v>
      </c>
    </row>
    <row r="59" spans="1:233">
      <c r="A59" s="37" t="s">
        <v>371</v>
      </c>
      <c r="B59" s="101" t="s">
        <v>413</v>
      </c>
      <c r="C59" s="37" t="s">
        <v>414</v>
      </c>
      <c r="D59" s="185">
        <v>2115</v>
      </c>
      <c r="E59" s="47">
        <v>44196</v>
      </c>
      <c r="F59" s="115">
        <v>81738</v>
      </c>
      <c r="G59" s="115">
        <v>19102</v>
      </c>
      <c r="H59" s="115">
        <v>0</v>
      </c>
      <c r="I59" s="115">
        <v>54823</v>
      </c>
      <c r="J59" s="115">
        <v>7813</v>
      </c>
      <c r="K59" s="38" t="str">
        <f t="shared" ref="K59:K60" si="0">K58</f>
        <v>Quý IV/2026</v>
      </c>
      <c r="L59" s="180" t="s">
        <v>410</v>
      </c>
      <c r="M59" s="49"/>
      <c r="N59" s="49"/>
      <c r="O59" s="180" t="s">
        <v>410</v>
      </c>
      <c r="P59" s="180" t="s">
        <v>410</v>
      </c>
      <c r="Q59" s="81"/>
      <c r="R59" s="57">
        <v>1</v>
      </c>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57">
        <v>1</v>
      </c>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row>
    <row r="60" spans="1:233">
      <c r="A60" s="37" t="s">
        <v>372</v>
      </c>
      <c r="B60" s="101" t="s">
        <v>415</v>
      </c>
      <c r="C60" s="37" t="s">
        <v>416</v>
      </c>
      <c r="D60" s="185">
        <v>2213</v>
      </c>
      <c r="E60" s="47">
        <v>44196</v>
      </c>
      <c r="F60" s="115">
        <v>19466</v>
      </c>
      <c r="G60" s="115">
        <v>3321</v>
      </c>
      <c r="H60" s="115">
        <v>2085</v>
      </c>
      <c r="I60" s="115">
        <v>6833</v>
      </c>
      <c r="J60" s="115">
        <v>7227</v>
      </c>
      <c r="K60" s="38" t="str">
        <f t="shared" si="0"/>
        <v>Quý IV/2026</v>
      </c>
      <c r="L60" s="180" t="s">
        <v>410</v>
      </c>
      <c r="M60" s="49"/>
      <c r="N60" s="49"/>
      <c r="O60" s="180" t="s">
        <v>410</v>
      </c>
      <c r="P60" s="180" t="s">
        <v>410</v>
      </c>
      <c r="Q60" s="81"/>
      <c r="R60" s="57">
        <v>1</v>
      </c>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57">
        <v>1</v>
      </c>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row>
    <row r="61" spans="1:233" s="57" customFormat="1">
      <c r="A61" s="87">
        <v>20</v>
      </c>
      <c r="B61" s="158" t="s">
        <v>426</v>
      </c>
      <c r="C61" s="87"/>
      <c r="D61" s="88"/>
      <c r="E61" s="173"/>
      <c r="F61" s="90"/>
      <c r="G61" s="90"/>
      <c r="H61" s="90"/>
      <c r="I61" s="90"/>
      <c r="J61" s="90"/>
      <c r="K61" s="174"/>
      <c r="L61" s="174"/>
      <c r="M61" s="174"/>
      <c r="N61" s="174"/>
      <c r="O61" s="174"/>
      <c r="P61" s="174"/>
      <c r="Q61" s="60"/>
      <c r="R61" s="57">
        <v>1</v>
      </c>
      <c r="AW61" s="57">
        <v>1</v>
      </c>
    </row>
    <row r="62" spans="1:233" ht="37.5">
      <c r="A62" s="37" t="s">
        <v>444</v>
      </c>
      <c r="B62" s="101" t="s">
        <v>427</v>
      </c>
      <c r="C62" s="37" t="s">
        <v>430</v>
      </c>
      <c r="D62" s="185"/>
      <c r="E62" s="47"/>
      <c r="F62" s="115" t="s">
        <v>431</v>
      </c>
      <c r="G62" s="115">
        <v>881</v>
      </c>
      <c r="H62" s="115"/>
      <c r="I62" s="115">
        <v>1119</v>
      </c>
      <c r="J62" s="115"/>
      <c r="K62" s="38" t="s">
        <v>121</v>
      </c>
      <c r="L62" s="180" t="s">
        <v>122</v>
      </c>
      <c r="M62" s="49"/>
      <c r="N62" s="49"/>
      <c r="O62" s="180"/>
      <c r="P62" s="180"/>
      <c r="Q62" s="81"/>
      <c r="R62" s="57">
        <v>1</v>
      </c>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57">
        <v>1</v>
      </c>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row>
    <row r="63" spans="1:233" ht="56.25">
      <c r="A63" s="37" t="s">
        <v>445</v>
      </c>
      <c r="B63" s="101" t="s">
        <v>428</v>
      </c>
      <c r="C63" s="37" t="s">
        <v>429</v>
      </c>
      <c r="D63" s="185"/>
      <c r="E63" s="47"/>
      <c r="F63" s="115">
        <v>600</v>
      </c>
      <c r="G63" s="115">
        <v>600</v>
      </c>
      <c r="H63" s="115"/>
      <c r="I63" s="115"/>
      <c r="J63" s="115"/>
      <c r="K63" s="38" t="str">
        <f>K62</f>
        <v>Quý II/2026</v>
      </c>
      <c r="L63" s="180" t="str">
        <f>L62</f>
        <v>Quý III/2026</v>
      </c>
      <c r="M63" s="49"/>
      <c r="N63" s="49"/>
      <c r="O63" s="180"/>
      <c r="P63" s="180"/>
      <c r="Q63" s="81"/>
      <c r="R63" s="57">
        <v>1</v>
      </c>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57">
        <v>1</v>
      </c>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c r="FV63" s="86"/>
      <c r="FW63" s="86"/>
      <c r="FX63" s="86"/>
      <c r="FY63" s="86"/>
      <c r="FZ63" s="86"/>
      <c r="GA63" s="86"/>
      <c r="GB63" s="86"/>
      <c r="GC63" s="86"/>
      <c r="GD63" s="86"/>
      <c r="GE63" s="86"/>
      <c r="GF63" s="86"/>
      <c r="GG63" s="86"/>
      <c r="GH63" s="86"/>
      <c r="GI63" s="86"/>
      <c r="GJ63" s="86"/>
      <c r="GK63" s="86"/>
      <c r="GL63" s="86"/>
      <c r="GM63" s="86"/>
      <c r="GN63" s="86"/>
      <c r="GO63" s="86"/>
      <c r="GP63" s="86"/>
      <c r="GQ63" s="86"/>
      <c r="GR63" s="86"/>
      <c r="GS63" s="86"/>
      <c r="GT63" s="86"/>
      <c r="GU63" s="86"/>
      <c r="GV63" s="86"/>
      <c r="GW63" s="86"/>
      <c r="GX63" s="86"/>
      <c r="GY63" s="86"/>
      <c r="GZ63" s="86"/>
      <c r="HA63" s="86"/>
      <c r="HB63" s="86"/>
      <c r="HC63" s="86"/>
      <c r="HD63" s="86"/>
      <c r="HE63" s="86"/>
      <c r="HF63" s="86"/>
      <c r="HG63" s="86"/>
      <c r="HH63" s="86"/>
      <c r="HI63" s="86"/>
      <c r="HJ63" s="86"/>
      <c r="HK63" s="86"/>
      <c r="HL63" s="86"/>
      <c r="HM63" s="86"/>
      <c r="HN63" s="86"/>
      <c r="HO63" s="86"/>
      <c r="HP63" s="86"/>
      <c r="HQ63" s="86"/>
      <c r="HR63" s="86"/>
      <c r="HS63" s="86"/>
      <c r="HT63" s="86"/>
      <c r="HU63" s="86"/>
      <c r="HV63" s="86"/>
      <c r="HW63" s="86"/>
      <c r="HX63" s="86"/>
      <c r="HY63" s="86"/>
    </row>
    <row r="64" spans="1:233" s="57" customFormat="1">
      <c r="A64" s="59">
        <v>21</v>
      </c>
      <c r="B64" s="157" t="s">
        <v>432</v>
      </c>
      <c r="C64" s="59"/>
      <c r="D64" s="80"/>
      <c r="E64" s="171"/>
      <c r="F64" s="117"/>
      <c r="G64" s="117"/>
      <c r="H64" s="117"/>
      <c r="I64" s="117"/>
      <c r="J64" s="117"/>
      <c r="K64" s="163"/>
      <c r="L64" s="181"/>
      <c r="M64" s="49"/>
      <c r="N64" s="49"/>
      <c r="O64" s="181"/>
      <c r="P64" s="181"/>
      <c r="Q64" s="81"/>
      <c r="R64" s="57">
        <v>1</v>
      </c>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57">
        <v>1</v>
      </c>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86"/>
      <c r="FD64" s="86"/>
      <c r="FE64" s="86"/>
      <c r="FF64" s="86"/>
      <c r="FG64" s="86"/>
      <c r="FH64" s="86"/>
      <c r="FI64" s="86"/>
      <c r="FJ64" s="86"/>
      <c r="FK64" s="86"/>
      <c r="FL64" s="86"/>
      <c r="FM64" s="86"/>
      <c r="FN64" s="86"/>
      <c r="FO64" s="86"/>
      <c r="FP64" s="86"/>
      <c r="FQ64" s="86"/>
      <c r="FR64" s="86"/>
      <c r="FS64" s="86"/>
      <c r="FT64" s="86"/>
      <c r="FU64" s="86"/>
      <c r="FV64" s="86"/>
      <c r="FW64" s="86"/>
      <c r="FX64" s="86"/>
      <c r="FY64" s="86"/>
      <c r="FZ64" s="86"/>
      <c r="GA64" s="86"/>
      <c r="GB64" s="86"/>
      <c r="GC64" s="86"/>
      <c r="GD64" s="86"/>
      <c r="GE64" s="86"/>
      <c r="GF64" s="86"/>
      <c r="GG64" s="86"/>
      <c r="GH64" s="86"/>
      <c r="GI64" s="86"/>
      <c r="GJ64" s="86"/>
      <c r="GK64" s="86"/>
      <c r="GL64" s="86"/>
      <c r="GM64" s="86"/>
      <c r="GN64" s="86"/>
      <c r="GO64" s="86"/>
      <c r="GP64" s="86"/>
      <c r="GQ64" s="86"/>
      <c r="GR64" s="86"/>
      <c r="GS64" s="86"/>
      <c r="GT64" s="86"/>
      <c r="GU64" s="86"/>
      <c r="GV64" s="86"/>
      <c r="GW64" s="86"/>
      <c r="GX64" s="86"/>
      <c r="GY64" s="86"/>
      <c r="GZ64" s="86"/>
      <c r="HA64" s="86"/>
      <c r="HB64" s="86"/>
      <c r="HC64" s="86"/>
      <c r="HD64" s="86"/>
      <c r="HE64" s="86"/>
      <c r="HF64" s="86"/>
      <c r="HG64" s="86"/>
      <c r="HH64" s="86"/>
      <c r="HI64" s="86"/>
      <c r="HJ64" s="86"/>
      <c r="HK64" s="86"/>
      <c r="HL64" s="86"/>
      <c r="HM64" s="86"/>
      <c r="HN64" s="86"/>
      <c r="HO64" s="86"/>
      <c r="HP64" s="86"/>
      <c r="HQ64" s="86"/>
      <c r="HR64" s="86"/>
      <c r="HS64" s="86"/>
      <c r="HT64" s="86"/>
      <c r="HU64" s="86"/>
      <c r="HV64" s="86"/>
      <c r="HW64" s="86"/>
      <c r="HX64" s="86"/>
      <c r="HY64" s="86"/>
    </row>
    <row r="65" spans="1:233" ht="56.25">
      <c r="A65" s="37" t="s">
        <v>446</v>
      </c>
      <c r="B65" s="95" t="s">
        <v>433</v>
      </c>
      <c r="C65" s="37" t="s">
        <v>596</v>
      </c>
      <c r="D65" s="37"/>
      <c r="E65" s="38"/>
      <c r="F65" s="119">
        <v>14027</v>
      </c>
      <c r="G65" s="119">
        <v>4489</v>
      </c>
      <c r="H65" s="119"/>
      <c r="I65" s="119">
        <v>9538</v>
      </c>
      <c r="J65" s="41"/>
      <c r="K65" s="41"/>
      <c r="L65" s="41"/>
      <c r="M65" s="41"/>
      <c r="N65" s="41"/>
      <c r="O65" s="172" t="s">
        <v>122</v>
      </c>
      <c r="P65" s="172" t="s">
        <v>133</v>
      </c>
      <c r="Q65" s="64" t="s">
        <v>434</v>
      </c>
      <c r="R65" s="57">
        <v>1</v>
      </c>
      <c r="AW65" s="57">
        <v>1</v>
      </c>
    </row>
    <row r="66" spans="1:233" s="57" customFormat="1">
      <c r="A66" s="87">
        <v>22</v>
      </c>
      <c r="B66" s="158" t="s">
        <v>447</v>
      </c>
      <c r="C66" s="87"/>
      <c r="D66" s="88"/>
      <c r="E66" s="173"/>
      <c r="F66" s="90"/>
      <c r="G66" s="90"/>
      <c r="H66" s="90"/>
      <c r="I66" s="90"/>
      <c r="J66" s="90"/>
      <c r="K66" s="174"/>
      <c r="L66" s="174"/>
      <c r="M66" s="174"/>
      <c r="N66" s="174"/>
      <c r="O66" s="174"/>
      <c r="P66" s="174"/>
      <c r="Q66" s="60"/>
      <c r="R66" s="57">
        <v>1</v>
      </c>
      <c r="AW66" s="57">
        <v>1</v>
      </c>
    </row>
    <row r="67" spans="1:233" ht="37.5">
      <c r="A67" s="37" t="s">
        <v>455</v>
      </c>
      <c r="B67" s="101" t="s">
        <v>448</v>
      </c>
      <c r="C67" s="37" t="s">
        <v>447</v>
      </c>
      <c r="D67" s="37">
        <v>1405</v>
      </c>
      <c r="E67" s="38">
        <v>45999</v>
      </c>
      <c r="F67" s="39">
        <v>48449.2</v>
      </c>
      <c r="G67" s="39">
        <v>20600.099999999999</v>
      </c>
      <c r="H67" s="40">
        <v>0</v>
      </c>
      <c r="I67" s="39">
        <v>24339</v>
      </c>
      <c r="J67" s="41">
        <v>3510.1</v>
      </c>
      <c r="K67" s="172" t="s">
        <v>357</v>
      </c>
      <c r="L67" s="41"/>
      <c r="M67" s="41"/>
      <c r="N67" s="41" t="s">
        <v>47</v>
      </c>
      <c r="O67" s="172"/>
      <c r="P67" s="172"/>
      <c r="Q67" s="43"/>
      <c r="R67" s="57">
        <v>1</v>
      </c>
      <c r="AW67" s="57">
        <v>1</v>
      </c>
    </row>
    <row r="68" spans="1:233" ht="37.5">
      <c r="A68" s="37" t="s">
        <v>456</v>
      </c>
      <c r="B68" s="101" t="s">
        <v>449</v>
      </c>
      <c r="C68" s="37" t="s">
        <v>447</v>
      </c>
      <c r="D68" s="44">
        <v>1455</v>
      </c>
      <c r="E68" s="38">
        <v>43728</v>
      </c>
      <c r="F68" s="40">
        <v>48849.590000000004</v>
      </c>
      <c r="G68" s="40">
        <v>12742.51</v>
      </c>
      <c r="H68" s="40">
        <v>4346.8</v>
      </c>
      <c r="I68" s="39">
        <v>31760.280000000002</v>
      </c>
      <c r="J68" s="40">
        <v>0</v>
      </c>
      <c r="K68" s="172" t="s">
        <v>357</v>
      </c>
      <c r="L68" s="41"/>
      <c r="M68" s="41"/>
      <c r="N68" s="41" t="s">
        <v>47</v>
      </c>
      <c r="O68" s="172"/>
      <c r="P68" s="172"/>
      <c r="Q68" s="43"/>
      <c r="R68" s="57">
        <v>1</v>
      </c>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57">
        <v>1</v>
      </c>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c r="DG68" s="155"/>
      <c r="DH68" s="155"/>
      <c r="DI68" s="155"/>
      <c r="DJ68" s="155"/>
      <c r="DK68" s="155"/>
      <c r="DL68" s="155"/>
      <c r="DM68" s="155"/>
      <c r="DN68" s="155"/>
      <c r="DO68" s="155"/>
      <c r="DP68" s="155"/>
      <c r="DQ68" s="155"/>
      <c r="DR68" s="155"/>
      <c r="DS68" s="155"/>
      <c r="DT68" s="155"/>
      <c r="DU68" s="155"/>
      <c r="DV68" s="155"/>
      <c r="DW68" s="155"/>
      <c r="DX68" s="155"/>
      <c r="DY68" s="155"/>
      <c r="DZ68" s="155"/>
      <c r="EA68" s="155"/>
      <c r="EB68" s="155"/>
      <c r="EC68" s="155"/>
      <c r="ED68" s="155"/>
      <c r="EE68" s="155"/>
      <c r="EF68" s="155"/>
      <c r="EG68" s="155"/>
      <c r="EH68" s="155"/>
      <c r="EI68" s="155"/>
      <c r="EJ68" s="155"/>
      <c r="EK68" s="155"/>
      <c r="EL68" s="155"/>
      <c r="EM68" s="155"/>
      <c r="EN68" s="155"/>
      <c r="EO68" s="155"/>
      <c r="EP68" s="155"/>
      <c r="EQ68" s="155"/>
      <c r="ER68" s="155"/>
      <c r="ES68" s="155"/>
      <c r="ET68" s="155"/>
      <c r="EU68" s="155"/>
      <c r="EV68" s="155"/>
      <c r="EW68" s="155"/>
      <c r="EX68" s="155"/>
      <c r="EY68" s="155"/>
      <c r="EZ68" s="155"/>
      <c r="FA68" s="155"/>
      <c r="FB68" s="155"/>
      <c r="FC68" s="155"/>
      <c r="FD68" s="155"/>
      <c r="FE68" s="155"/>
      <c r="FF68" s="155"/>
      <c r="FG68" s="155"/>
      <c r="FH68" s="155"/>
      <c r="FI68" s="155"/>
      <c r="FJ68" s="155"/>
      <c r="FK68" s="155"/>
      <c r="FL68" s="155"/>
      <c r="FM68" s="155"/>
      <c r="FN68" s="155"/>
      <c r="FO68" s="155"/>
      <c r="FP68" s="155"/>
      <c r="FQ68" s="155"/>
      <c r="FR68" s="155"/>
      <c r="FS68" s="155"/>
      <c r="FT68" s="155"/>
      <c r="FU68" s="155"/>
      <c r="FV68" s="155"/>
      <c r="FW68" s="155"/>
      <c r="FX68" s="155"/>
      <c r="FY68" s="155"/>
      <c r="FZ68" s="155"/>
      <c r="GA68" s="155"/>
      <c r="GB68" s="155"/>
      <c r="GC68" s="155"/>
      <c r="GD68" s="155"/>
      <c r="GE68" s="155"/>
      <c r="GF68" s="155"/>
      <c r="GG68" s="155"/>
      <c r="GH68" s="155"/>
      <c r="GI68" s="155"/>
      <c r="GJ68" s="155"/>
      <c r="GK68" s="155"/>
      <c r="GL68" s="155"/>
      <c r="GM68" s="155"/>
      <c r="GN68" s="155"/>
      <c r="GO68" s="155"/>
      <c r="GP68" s="155"/>
      <c r="GQ68" s="155"/>
      <c r="GR68" s="155"/>
      <c r="GS68" s="155"/>
      <c r="GT68" s="155"/>
      <c r="GU68" s="155"/>
      <c r="GV68" s="155"/>
      <c r="GW68" s="155"/>
      <c r="GX68" s="155"/>
      <c r="GY68" s="155"/>
      <c r="GZ68" s="155"/>
      <c r="HA68" s="155"/>
      <c r="HB68" s="155"/>
      <c r="HC68" s="155"/>
      <c r="HD68" s="155"/>
      <c r="HE68" s="155"/>
      <c r="HF68" s="155"/>
      <c r="HG68" s="155"/>
      <c r="HH68" s="155"/>
      <c r="HI68" s="155"/>
      <c r="HJ68" s="155"/>
      <c r="HK68" s="155"/>
      <c r="HL68" s="155"/>
      <c r="HM68" s="155"/>
      <c r="HN68" s="155"/>
      <c r="HO68" s="155"/>
      <c r="HP68" s="155"/>
      <c r="HQ68" s="155"/>
      <c r="HR68" s="155"/>
      <c r="HS68" s="155"/>
      <c r="HT68" s="155"/>
      <c r="HU68" s="155"/>
      <c r="HV68" s="155"/>
      <c r="HW68" s="155"/>
      <c r="HX68" s="155"/>
      <c r="HY68" s="155"/>
    </row>
    <row r="69" spans="1:233">
      <c r="A69" s="37" t="s">
        <v>457</v>
      </c>
      <c r="B69" s="159" t="s">
        <v>450</v>
      </c>
      <c r="C69" s="37" t="s">
        <v>447</v>
      </c>
      <c r="D69" s="44">
        <v>88</v>
      </c>
      <c r="E69" s="47">
        <v>45740</v>
      </c>
      <c r="F69" s="41">
        <v>34288</v>
      </c>
      <c r="G69" s="41">
        <v>12526.1</v>
      </c>
      <c r="H69" s="40">
        <v>0</v>
      </c>
      <c r="I69" s="40">
        <v>21761.9</v>
      </c>
      <c r="J69" s="40">
        <v>0</v>
      </c>
      <c r="K69" s="172" t="s">
        <v>357</v>
      </c>
      <c r="L69" s="49"/>
      <c r="M69" s="49"/>
      <c r="N69" s="168" t="s">
        <v>47</v>
      </c>
      <c r="O69" s="49"/>
      <c r="P69" s="49"/>
      <c r="Q69" s="43" t="s">
        <v>451</v>
      </c>
      <c r="R69" s="57">
        <v>1</v>
      </c>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57">
        <v>1</v>
      </c>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86"/>
      <c r="GC69" s="86"/>
      <c r="GD69" s="86"/>
      <c r="GE69" s="86"/>
      <c r="GF69" s="86"/>
      <c r="GG69" s="86"/>
      <c r="GH69" s="86"/>
      <c r="GI69" s="86"/>
      <c r="GJ69" s="86"/>
      <c r="GK69" s="86"/>
      <c r="GL69" s="86"/>
      <c r="GM69" s="86"/>
      <c r="GN69" s="86"/>
      <c r="GO69" s="86"/>
      <c r="GP69" s="86"/>
      <c r="GQ69" s="86"/>
      <c r="GR69" s="86"/>
      <c r="GS69" s="86"/>
      <c r="GT69" s="86"/>
      <c r="GU69" s="86"/>
      <c r="GV69" s="86"/>
      <c r="GW69" s="86"/>
      <c r="GX69" s="86"/>
      <c r="GY69" s="86"/>
      <c r="GZ69" s="86"/>
      <c r="HA69" s="86"/>
      <c r="HB69" s="86"/>
      <c r="HC69" s="86"/>
      <c r="HD69" s="86"/>
      <c r="HE69" s="86"/>
      <c r="HF69" s="86"/>
      <c r="HG69" s="86"/>
      <c r="HH69" s="86"/>
      <c r="HI69" s="86"/>
      <c r="HJ69" s="86"/>
      <c r="HK69" s="86"/>
      <c r="HL69" s="86"/>
      <c r="HM69" s="86"/>
      <c r="HN69" s="86"/>
      <c r="HO69" s="86"/>
      <c r="HP69" s="86"/>
      <c r="HQ69" s="86"/>
      <c r="HR69" s="86"/>
      <c r="HS69" s="86"/>
      <c r="HT69" s="86"/>
      <c r="HU69" s="86"/>
      <c r="HV69" s="86"/>
      <c r="HW69" s="86"/>
      <c r="HX69" s="86"/>
      <c r="HY69" s="86"/>
    </row>
    <row r="70" spans="1:233" ht="37.5">
      <c r="A70" s="37" t="s">
        <v>458</v>
      </c>
      <c r="B70" s="159" t="s">
        <v>452</v>
      </c>
      <c r="C70" s="37" t="s">
        <v>447</v>
      </c>
      <c r="D70" s="44">
        <v>2117</v>
      </c>
      <c r="E70" s="47">
        <v>43328</v>
      </c>
      <c r="F70" s="40">
        <v>73613</v>
      </c>
      <c r="G70" s="40">
        <v>8439</v>
      </c>
      <c r="H70" s="40">
        <v>0</v>
      </c>
      <c r="I70" s="40">
        <v>49178</v>
      </c>
      <c r="J70" s="40">
        <v>15996</v>
      </c>
      <c r="K70" s="172" t="s">
        <v>357</v>
      </c>
      <c r="L70" s="49"/>
      <c r="M70" s="49"/>
      <c r="N70" s="168" t="s">
        <v>47</v>
      </c>
      <c r="O70" s="49"/>
      <c r="P70" s="49"/>
      <c r="Q70" s="46"/>
      <c r="R70" s="57">
        <v>1</v>
      </c>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57">
        <v>1</v>
      </c>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row>
    <row r="71" spans="1:233" ht="37.5">
      <c r="A71" s="37" t="s">
        <v>459</v>
      </c>
      <c r="B71" s="101" t="s">
        <v>453</v>
      </c>
      <c r="C71" s="37" t="s">
        <v>447</v>
      </c>
      <c r="D71" s="44">
        <v>694</v>
      </c>
      <c r="E71" s="47">
        <v>45107</v>
      </c>
      <c r="F71" s="40">
        <v>14575.4</v>
      </c>
      <c r="G71" s="40">
        <v>5921</v>
      </c>
      <c r="H71" s="40">
        <v>0</v>
      </c>
      <c r="I71" s="40">
        <v>8654.4</v>
      </c>
      <c r="J71" s="40">
        <v>0</v>
      </c>
      <c r="K71" s="172" t="s">
        <v>357</v>
      </c>
      <c r="L71" s="49"/>
      <c r="M71" s="49"/>
      <c r="N71" s="168" t="s">
        <v>47</v>
      </c>
      <c r="O71" s="49"/>
      <c r="P71" s="49"/>
      <c r="Q71" s="48" t="s">
        <v>454</v>
      </c>
      <c r="R71" s="57">
        <v>1</v>
      </c>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57">
        <v>1</v>
      </c>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6"/>
      <c r="FH71" s="86"/>
      <c r="FI71" s="86"/>
      <c r="FJ71" s="86"/>
      <c r="FK71" s="86"/>
      <c r="FL71" s="86"/>
      <c r="FM71" s="86"/>
      <c r="FN71" s="86"/>
      <c r="FO71" s="86"/>
      <c r="FP71" s="86"/>
      <c r="FQ71" s="86"/>
      <c r="FR71" s="86"/>
      <c r="FS71" s="86"/>
      <c r="FT71" s="86"/>
      <c r="FU71" s="86"/>
      <c r="FV71" s="86"/>
      <c r="FW71" s="86"/>
      <c r="FX71" s="86"/>
      <c r="FY71" s="86"/>
      <c r="FZ71" s="86"/>
      <c r="GA71" s="86"/>
      <c r="GB71" s="86"/>
      <c r="GC71" s="86"/>
      <c r="GD71" s="86"/>
      <c r="GE71" s="86"/>
      <c r="GF71" s="86"/>
      <c r="GG71" s="86"/>
      <c r="GH71" s="86"/>
      <c r="GI71" s="86"/>
      <c r="GJ71" s="86"/>
      <c r="GK71" s="86"/>
      <c r="GL71" s="86"/>
      <c r="GM71" s="86"/>
      <c r="GN71" s="86"/>
      <c r="GO71" s="86"/>
      <c r="GP71" s="86"/>
      <c r="GQ71" s="86"/>
      <c r="GR71" s="86"/>
      <c r="GS71" s="86"/>
      <c r="GT71" s="86"/>
      <c r="GU71" s="86"/>
      <c r="GV71" s="86"/>
      <c r="GW71" s="86"/>
      <c r="GX71" s="86"/>
      <c r="GY71" s="86"/>
      <c r="GZ71" s="86"/>
      <c r="HA71" s="86"/>
      <c r="HB71" s="86"/>
      <c r="HC71" s="86"/>
      <c r="HD71" s="86"/>
      <c r="HE71" s="86"/>
      <c r="HF71" s="86"/>
      <c r="HG71" s="86"/>
      <c r="HH71" s="86"/>
      <c r="HI71" s="86"/>
      <c r="HJ71" s="86"/>
      <c r="HK71" s="86"/>
      <c r="HL71" s="86"/>
      <c r="HM71" s="86"/>
      <c r="HN71" s="86"/>
      <c r="HO71" s="86"/>
      <c r="HP71" s="86"/>
      <c r="HQ71" s="86"/>
      <c r="HR71" s="86"/>
      <c r="HS71" s="86"/>
      <c r="HT71" s="86"/>
      <c r="HU71" s="86"/>
      <c r="HV71" s="86"/>
      <c r="HW71" s="86"/>
      <c r="HX71" s="86"/>
      <c r="HY71" s="86"/>
    </row>
    <row r="72" spans="1:233" s="57" customFormat="1">
      <c r="A72" s="87">
        <v>23</v>
      </c>
      <c r="B72" s="158" t="s">
        <v>460</v>
      </c>
      <c r="C72" s="87"/>
      <c r="D72" s="88"/>
      <c r="E72" s="173"/>
      <c r="F72" s="90"/>
      <c r="G72" s="90"/>
      <c r="H72" s="90"/>
      <c r="I72" s="90"/>
      <c r="J72" s="90"/>
      <c r="K72" s="174"/>
      <c r="L72" s="174"/>
      <c r="M72" s="174"/>
      <c r="N72" s="174"/>
      <c r="O72" s="174"/>
      <c r="P72" s="174"/>
      <c r="Q72" s="60"/>
      <c r="R72" s="57">
        <v>1</v>
      </c>
      <c r="AW72" s="57">
        <v>1</v>
      </c>
    </row>
    <row r="73" spans="1:233" ht="37.5">
      <c r="A73" s="37" t="s">
        <v>461</v>
      </c>
      <c r="B73" s="95" t="s">
        <v>463</v>
      </c>
      <c r="C73" s="37" t="s">
        <v>464</v>
      </c>
      <c r="D73" s="37">
        <v>1518</v>
      </c>
      <c r="E73" s="38" t="s">
        <v>465</v>
      </c>
      <c r="F73" s="68">
        <v>11702.1</v>
      </c>
      <c r="G73" s="39">
        <v>6527.4</v>
      </c>
      <c r="H73" s="39"/>
      <c r="I73" s="39">
        <v>5174.7</v>
      </c>
      <c r="J73" s="41"/>
      <c r="K73" s="41"/>
      <c r="L73" s="41"/>
      <c r="M73" s="41"/>
      <c r="N73" s="41"/>
      <c r="O73" s="172"/>
      <c r="P73" s="172"/>
      <c r="Q73" s="64"/>
      <c r="R73" s="57">
        <v>1</v>
      </c>
      <c r="AW73" s="57">
        <v>1</v>
      </c>
    </row>
    <row r="74" spans="1:233" ht="37.5">
      <c r="A74" s="37" t="s">
        <v>462</v>
      </c>
      <c r="B74" s="95" t="s">
        <v>467</v>
      </c>
      <c r="C74" s="37" t="s">
        <v>468</v>
      </c>
      <c r="D74" s="186"/>
      <c r="E74" s="182"/>
      <c r="F74" s="121">
        <v>12758.5</v>
      </c>
      <c r="G74" s="39"/>
      <c r="H74" s="39"/>
      <c r="I74" s="39"/>
      <c r="J74" s="49"/>
      <c r="K74" s="49"/>
      <c r="L74" s="41"/>
      <c r="M74" s="41"/>
      <c r="N74" s="41"/>
      <c r="O74" s="49"/>
      <c r="P74" s="49"/>
      <c r="Q74" s="81"/>
      <c r="R74" s="57">
        <v>1</v>
      </c>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57">
        <v>1</v>
      </c>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86"/>
      <c r="FE74" s="86"/>
      <c r="FF74" s="86"/>
      <c r="FG74" s="86"/>
      <c r="FH74" s="86"/>
      <c r="FI74" s="86"/>
      <c r="FJ74" s="86"/>
      <c r="FK74" s="86"/>
      <c r="FL74" s="86"/>
      <c r="FM74" s="86"/>
      <c r="FN74" s="86"/>
      <c r="FO74" s="86"/>
      <c r="FP74" s="86"/>
      <c r="FQ74" s="86"/>
      <c r="FR74" s="86"/>
      <c r="FS74" s="86"/>
      <c r="FT74" s="86"/>
      <c r="FU74" s="86"/>
      <c r="FV74" s="86"/>
      <c r="FW74" s="86"/>
      <c r="FX74" s="86"/>
      <c r="FY74" s="86"/>
      <c r="FZ74" s="86"/>
      <c r="GA74" s="86"/>
      <c r="GB74" s="86"/>
      <c r="GC74" s="86"/>
      <c r="GD74" s="86"/>
      <c r="GE74" s="86"/>
      <c r="GF74" s="86"/>
      <c r="GG74" s="86"/>
      <c r="GH74" s="86"/>
      <c r="GI74" s="86"/>
      <c r="GJ74" s="86"/>
      <c r="GK74" s="86"/>
      <c r="GL74" s="86"/>
      <c r="GM74" s="86"/>
      <c r="GN74" s="86"/>
      <c r="GO74" s="86"/>
      <c r="GP74" s="86"/>
      <c r="GQ74" s="86"/>
      <c r="GR74" s="86"/>
      <c r="GS74" s="86"/>
      <c r="GT74" s="86"/>
      <c r="GU74" s="86"/>
      <c r="GV74" s="86"/>
      <c r="GW74" s="86"/>
      <c r="GX74" s="86"/>
      <c r="GY74" s="86"/>
      <c r="GZ74" s="86"/>
      <c r="HA74" s="86"/>
      <c r="HB74" s="86"/>
      <c r="HC74" s="86"/>
      <c r="HD74" s="86"/>
      <c r="HE74" s="86"/>
      <c r="HF74" s="86"/>
      <c r="HG74" s="86"/>
      <c r="HH74" s="86"/>
      <c r="HI74" s="86"/>
      <c r="HJ74" s="86"/>
      <c r="HK74" s="86"/>
      <c r="HL74" s="86"/>
      <c r="HM74" s="86"/>
      <c r="HN74" s="86"/>
      <c r="HO74" s="86"/>
      <c r="HP74" s="86"/>
      <c r="HQ74" s="86"/>
      <c r="HR74" s="86"/>
      <c r="HS74" s="86"/>
      <c r="HT74" s="86"/>
      <c r="HU74" s="86"/>
      <c r="HV74" s="86"/>
      <c r="HW74" s="86"/>
      <c r="HX74" s="86"/>
      <c r="HY74" s="86"/>
    </row>
    <row r="75" spans="1:233" s="57" customFormat="1">
      <c r="A75" s="87">
        <v>24</v>
      </c>
      <c r="B75" s="158" t="s">
        <v>499</v>
      </c>
      <c r="C75" s="87"/>
      <c r="D75" s="88"/>
      <c r="E75" s="173"/>
      <c r="F75" s="90"/>
      <c r="G75" s="90"/>
      <c r="H75" s="90"/>
      <c r="I75" s="90"/>
      <c r="J75" s="90"/>
      <c r="K75" s="174"/>
      <c r="L75" s="174"/>
      <c r="M75" s="174"/>
      <c r="N75" s="174"/>
      <c r="O75" s="174"/>
      <c r="P75" s="174"/>
      <c r="Q75" s="60"/>
      <c r="R75" s="57">
        <v>1</v>
      </c>
      <c r="AW75" s="57">
        <v>1</v>
      </c>
    </row>
    <row r="76" spans="1:233" ht="67.5" customHeight="1">
      <c r="A76" s="123" t="s">
        <v>504</v>
      </c>
      <c r="B76" s="95" t="s">
        <v>500</v>
      </c>
      <c r="C76" s="37" t="s">
        <v>501</v>
      </c>
      <c r="D76" s="37"/>
      <c r="E76" s="38"/>
      <c r="F76" s="119"/>
      <c r="G76" s="119"/>
      <c r="H76" s="119"/>
      <c r="I76" s="119"/>
      <c r="J76" s="41"/>
      <c r="K76" s="183" t="s">
        <v>561</v>
      </c>
      <c r="L76" s="41"/>
      <c r="M76" s="41"/>
      <c r="N76" s="41"/>
      <c r="O76" s="172"/>
      <c r="P76" s="172"/>
      <c r="Q76" s="124" t="s">
        <v>557</v>
      </c>
      <c r="R76" s="57">
        <v>1</v>
      </c>
      <c r="AW76" s="57">
        <v>1</v>
      </c>
    </row>
    <row r="77" spans="1:233" ht="92.25" customHeight="1">
      <c r="A77" s="123" t="s">
        <v>505</v>
      </c>
      <c r="B77" s="95" t="s">
        <v>502</v>
      </c>
      <c r="C77" s="37" t="s">
        <v>503</v>
      </c>
      <c r="D77" s="37"/>
      <c r="E77" s="38"/>
      <c r="F77" s="119"/>
      <c r="G77" s="119"/>
      <c r="H77" s="119"/>
      <c r="I77" s="119"/>
      <c r="J77" s="41"/>
      <c r="K77" s="183" t="s">
        <v>561</v>
      </c>
      <c r="L77" s="41"/>
      <c r="M77" s="41"/>
      <c r="N77" s="41"/>
      <c r="O77" s="172"/>
      <c r="P77" s="172"/>
      <c r="Q77" s="124" t="s">
        <v>558</v>
      </c>
      <c r="R77" s="57">
        <v>1</v>
      </c>
      <c r="AW77" s="57">
        <v>1</v>
      </c>
    </row>
    <row r="78" spans="1:233" s="57" customFormat="1">
      <c r="A78" s="87">
        <v>25</v>
      </c>
      <c r="B78" s="158" t="s">
        <v>544</v>
      </c>
      <c r="C78" s="87"/>
      <c r="D78" s="88"/>
      <c r="E78" s="173"/>
      <c r="F78" s="90"/>
      <c r="G78" s="90"/>
      <c r="H78" s="90"/>
      <c r="I78" s="90"/>
      <c r="J78" s="90"/>
      <c r="K78" s="174"/>
      <c r="L78" s="174"/>
      <c r="M78" s="174"/>
      <c r="N78" s="174"/>
      <c r="O78" s="174"/>
      <c r="P78" s="174"/>
      <c r="Q78" s="60"/>
      <c r="R78" s="57">
        <v>1</v>
      </c>
      <c r="AW78" s="57">
        <v>1</v>
      </c>
    </row>
    <row r="79" spans="1:233" ht="37.5">
      <c r="A79" s="37" t="s">
        <v>546</v>
      </c>
      <c r="B79" s="101" t="s">
        <v>545</v>
      </c>
      <c r="C79" s="37" t="s">
        <v>544</v>
      </c>
      <c r="D79" s="37">
        <v>1072</v>
      </c>
      <c r="E79" s="38">
        <v>45075</v>
      </c>
      <c r="F79" s="68">
        <v>47684</v>
      </c>
      <c r="G79" s="39">
        <v>6424</v>
      </c>
      <c r="H79" s="39"/>
      <c r="I79" s="39">
        <v>11260</v>
      </c>
      <c r="J79" s="41"/>
      <c r="K79" s="41" t="s">
        <v>122</v>
      </c>
      <c r="L79" s="41" t="s">
        <v>258</v>
      </c>
      <c r="M79" s="41"/>
      <c r="N79" s="41"/>
      <c r="O79" s="172"/>
      <c r="P79" s="172"/>
      <c r="Q79" s="64"/>
      <c r="R79" s="57">
        <v>1</v>
      </c>
      <c r="AW79" s="57">
        <v>1</v>
      </c>
    </row>
    <row r="80" spans="1:233" s="57" customFormat="1">
      <c r="A80" s="87">
        <v>26</v>
      </c>
      <c r="B80" s="158" t="s">
        <v>552</v>
      </c>
      <c r="C80" s="87"/>
      <c r="D80" s="88"/>
      <c r="E80" s="173"/>
      <c r="F80" s="90"/>
      <c r="G80" s="90"/>
      <c r="H80" s="90"/>
      <c r="I80" s="90"/>
      <c r="J80" s="90"/>
      <c r="K80" s="174"/>
      <c r="L80" s="174"/>
      <c r="M80" s="174"/>
      <c r="N80" s="174"/>
      <c r="O80" s="174"/>
      <c r="P80" s="174"/>
      <c r="Q80" s="60"/>
      <c r="R80" s="57">
        <v>1</v>
      </c>
      <c r="AW80" s="57">
        <v>1</v>
      </c>
    </row>
    <row r="81" spans="1:49" ht="37.5">
      <c r="A81" s="37" t="s">
        <v>560</v>
      </c>
      <c r="B81" s="101" t="s">
        <v>553</v>
      </c>
      <c r="C81" s="37" t="s">
        <v>554</v>
      </c>
      <c r="D81" s="37">
        <v>360</v>
      </c>
      <c r="E81" s="38">
        <v>45422</v>
      </c>
      <c r="F81" s="68">
        <v>29346</v>
      </c>
      <c r="G81" s="39">
        <v>7919.6</v>
      </c>
      <c r="H81" s="39"/>
      <c r="I81" s="39">
        <v>19915.400000000001</v>
      </c>
      <c r="J81" s="41">
        <f>F81-I81-7919.6</f>
        <v>1510.9999999999982</v>
      </c>
      <c r="K81" s="41"/>
      <c r="L81" s="41"/>
      <c r="M81" s="41"/>
      <c r="N81" s="41"/>
      <c r="O81" s="172"/>
      <c r="P81" s="172"/>
      <c r="Q81" s="64"/>
      <c r="R81" s="57">
        <v>1</v>
      </c>
      <c r="AW81" s="57">
        <v>1</v>
      </c>
    </row>
    <row r="82" spans="1:49" ht="20.100000000000001" customHeight="1"/>
    <row r="83" spans="1:49" ht="20.100000000000001" customHeight="1"/>
    <row r="84" spans="1:49" ht="20.100000000000001" customHeight="1">
      <c r="B84" s="154">
        <f>75-26</f>
        <v>49</v>
      </c>
    </row>
    <row r="85" spans="1:49" ht="20.100000000000001" customHeight="1"/>
    <row r="86" spans="1:49" ht="20.100000000000001" customHeight="1"/>
    <row r="87" spans="1:49" ht="20.100000000000001" customHeight="1"/>
    <row r="88" spans="1:49" ht="20.100000000000001" customHeight="1"/>
    <row r="89" spans="1:49" ht="20.100000000000001" customHeight="1"/>
    <row r="90" spans="1:49" ht="20.100000000000001" customHeight="1"/>
    <row r="91" spans="1:49" ht="20.100000000000001" customHeight="1"/>
    <row r="92" spans="1:49" ht="20.100000000000001" customHeight="1"/>
    <row r="93" spans="1:49" ht="20.100000000000001" customHeight="1"/>
    <row r="94" spans="1:49" ht="20.100000000000001" customHeight="1"/>
    <row r="95" spans="1:49" ht="20.100000000000001" customHeight="1"/>
    <row r="96" spans="1:49" ht="20.100000000000001" customHeight="1"/>
    <row r="97" ht="20.100000000000001" customHeight="1"/>
    <row r="98" ht="20.100000000000001" customHeight="1"/>
    <row r="99" ht="20.100000000000001" customHeight="1"/>
    <row r="100" ht="20.100000000000001" customHeight="1"/>
  </sheetData>
  <mergeCells count="11">
    <mergeCell ref="N53:N55"/>
    <mergeCell ref="O53:O55"/>
    <mergeCell ref="P53:P55"/>
    <mergeCell ref="A2:Q2"/>
    <mergeCell ref="A3:Q3"/>
    <mergeCell ref="A4:Q4"/>
    <mergeCell ref="A5:A6"/>
    <mergeCell ref="B5:B6"/>
    <mergeCell ref="C5:C6"/>
    <mergeCell ref="D5:J5"/>
    <mergeCell ref="K5:P5"/>
  </mergeCells>
  <phoneticPr fontId="8" type="noConversion"/>
  <printOptions horizontalCentered="1"/>
  <pageMargins left="0" right="0" top="0.5" bottom="0.5" header="0.05" footer="0.0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2A15A-AF10-4BB3-B97B-E82B5D006E08}">
  <dimension ref="A1:HW76"/>
  <sheetViews>
    <sheetView zoomScale="70" zoomScaleNormal="70" workbookViewId="0">
      <pane ySplit="6" topLeftCell="A68" activePane="bottomLeft" state="frozen"/>
      <selection activeCell="D1" sqref="D1"/>
      <selection pane="bottomLeft" activeCell="B7" sqref="B7"/>
    </sheetView>
  </sheetViews>
  <sheetFormatPr defaultRowHeight="18.75"/>
  <cols>
    <col min="1" max="1" width="11.85546875" style="52" bestFit="1" customWidth="1"/>
    <col min="2" max="2" width="48.7109375" style="51" customWidth="1"/>
    <col min="3" max="3" width="22" style="51" bestFit="1" customWidth="1"/>
    <col min="4" max="4" width="9.5703125" style="51" bestFit="1" customWidth="1"/>
    <col min="5" max="5" width="14.42578125" style="51" bestFit="1" customWidth="1"/>
    <col min="6" max="6" width="25.140625" style="53" bestFit="1" customWidth="1"/>
    <col min="7" max="8" width="16.28515625" style="54" bestFit="1" customWidth="1"/>
    <col min="9" max="9" width="16.28515625" style="54" customWidth="1"/>
    <col min="10" max="10" width="17.28515625" style="55" bestFit="1" customWidth="1"/>
    <col min="11" max="11" width="31.140625" style="51" bestFit="1" customWidth="1"/>
    <col min="12" max="12" width="21.42578125" style="51" bestFit="1" customWidth="1"/>
    <col min="13" max="13" width="26" style="51" hidden="1" customWidth="1"/>
    <col min="14" max="14" width="28.5703125" style="52" hidden="1" customWidth="1"/>
    <col min="15" max="15" width="17.42578125" style="51" bestFit="1" customWidth="1"/>
    <col min="16" max="20" width="0" style="51" hidden="1" customWidth="1"/>
    <col min="21" max="16384" width="9.140625" style="51"/>
  </cols>
  <sheetData>
    <row r="1" spans="1:231">
      <c r="A1" s="30" t="s">
        <v>29</v>
      </c>
    </row>
    <row r="2" spans="1:231" s="57" customFormat="1">
      <c r="A2" s="223" t="s">
        <v>24</v>
      </c>
      <c r="B2" s="223"/>
      <c r="C2" s="223"/>
      <c r="D2" s="223"/>
      <c r="E2" s="223"/>
      <c r="F2" s="223"/>
      <c r="G2" s="223"/>
      <c r="H2" s="223"/>
      <c r="I2" s="223"/>
      <c r="J2" s="223"/>
      <c r="K2" s="223"/>
      <c r="L2" s="223"/>
      <c r="M2" s="223"/>
      <c r="N2" s="223"/>
      <c r="O2" s="223"/>
    </row>
    <row r="3" spans="1:231" s="57" customFormat="1">
      <c r="A3" s="224" t="s">
        <v>5</v>
      </c>
      <c r="B3" s="224"/>
      <c r="C3" s="224"/>
      <c r="D3" s="224"/>
      <c r="E3" s="224"/>
      <c r="F3" s="224"/>
      <c r="G3" s="224"/>
      <c r="H3" s="224"/>
      <c r="I3" s="224"/>
      <c r="J3" s="224"/>
      <c r="K3" s="224"/>
      <c r="L3" s="224"/>
      <c r="M3" s="224"/>
      <c r="N3" s="224"/>
      <c r="O3" s="224"/>
    </row>
    <row r="4" spans="1:231" s="58" customFormat="1">
      <c r="A4" s="225"/>
      <c r="B4" s="225"/>
      <c r="C4" s="225"/>
      <c r="D4" s="225"/>
      <c r="E4" s="225"/>
      <c r="F4" s="225"/>
      <c r="G4" s="225"/>
      <c r="H4" s="225"/>
      <c r="I4" s="225"/>
      <c r="J4" s="225"/>
      <c r="K4" s="225"/>
      <c r="L4" s="225"/>
      <c r="M4" s="225"/>
      <c r="N4" s="225"/>
      <c r="O4" s="225"/>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row>
    <row r="5" spans="1:231" s="60" customFormat="1">
      <c r="A5" s="227" t="s">
        <v>0</v>
      </c>
      <c r="B5" s="226" t="s">
        <v>1</v>
      </c>
      <c r="C5" s="226" t="s">
        <v>9</v>
      </c>
      <c r="D5" s="226" t="s">
        <v>32</v>
      </c>
      <c r="E5" s="226"/>
      <c r="F5" s="226"/>
      <c r="G5" s="226"/>
      <c r="H5" s="226"/>
      <c r="I5" s="226"/>
      <c r="J5" s="226"/>
      <c r="K5" s="226" t="s">
        <v>23</v>
      </c>
      <c r="L5" s="226"/>
      <c r="M5" s="226"/>
      <c r="N5" s="226"/>
      <c r="O5" s="59" t="s">
        <v>3</v>
      </c>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row>
    <row r="6" spans="1:231" s="60" customFormat="1" ht="112.5">
      <c r="A6" s="227"/>
      <c r="B6" s="226"/>
      <c r="C6" s="226"/>
      <c r="D6" s="59" t="s">
        <v>14</v>
      </c>
      <c r="E6" s="59" t="s">
        <v>2</v>
      </c>
      <c r="F6" s="63" t="s">
        <v>4</v>
      </c>
      <c r="G6" s="63" t="s">
        <v>10</v>
      </c>
      <c r="H6" s="63" t="s">
        <v>11</v>
      </c>
      <c r="I6" s="63" t="s">
        <v>13</v>
      </c>
      <c r="J6" s="63" t="s">
        <v>12</v>
      </c>
      <c r="K6" s="59" t="s">
        <v>7</v>
      </c>
      <c r="L6" s="59" t="s">
        <v>8</v>
      </c>
      <c r="M6" s="226" t="s">
        <v>139</v>
      </c>
      <c r="N6" s="226"/>
      <c r="O6" s="59"/>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row>
    <row r="7" spans="1:231" s="60" customFormat="1" ht="37.5">
      <c r="A7" s="61">
        <v>1</v>
      </c>
      <c r="B7" s="116" t="s">
        <v>68</v>
      </c>
      <c r="C7" s="116"/>
      <c r="D7" s="116"/>
      <c r="E7" s="140"/>
      <c r="F7" s="141"/>
      <c r="G7" s="142"/>
      <c r="H7" s="142"/>
      <c r="I7" s="142"/>
      <c r="J7" s="63"/>
      <c r="K7" s="116"/>
      <c r="L7" s="116"/>
      <c r="M7" s="116" t="s">
        <v>140</v>
      </c>
      <c r="N7" s="61" t="s">
        <v>141</v>
      </c>
      <c r="O7" s="116"/>
      <c r="P7" s="57"/>
      <c r="Q7" s="57"/>
      <c r="R7" s="57"/>
      <c r="S7" s="57"/>
      <c r="T7" s="57"/>
      <c r="U7" s="57">
        <v>1</v>
      </c>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row>
    <row r="8" spans="1:231" s="71" customFormat="1" ht="56.25">
      <c r="A8" s="65" t="s">
        <v>109</v>
      </c>
      <c r="B8" s="17" t="s">
        <v>601</v>
      </c>
      <c r="C8" s="17" t="s">
        <v>602</v>
      </c>
      <c r="D8" s="17">
        <v>288</v>
      </c>
      <c r="E8" s="17" t="s">
        <v>72</v>
      </c>
      <c r="F8" s="20">
        <v>206132.09</v>
      </c>
      <c r="G8" s="20">
        <v>40562.699999999997</v>
      </c>
      <c r="H8" s="20"/>
      <c r="I8" s="20">
        <v>86491.99</v>
      </c>
      <c r="J8" s="20">
        <v>79077.399999999994</v>
      </c>
      <c r="K8" s="37" t="s">
        <v>121</v>
      </c>
      <c r="L8" s="37" t="s">
        <v>122</v>
      </c>
      <c r="M8" s="17" t="s">
        <v>74</v>
      </c>
      <c r="N8" s="31">
        <v>46000</v>
      </c>
      <c r="O8" s="64"/>
      <c r="P8" s="51"/>
      <c r="Q8" s="51"/>
      <c r="R8" s="51"/>
      <c r="S8" s="51"/>
      <c r="T8" s="51"/>
      <c r="U8" s="57">
        <v>1</v>
      </c>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row>
    <row r="9" spans="1:231" s="86" customFormat="1">
      <c r="A9" s="82">
        <v>2</v>
      </c>
      <c r="B9" s="125" t="s">
        <v>80</v>
      </c>
      <c r="C9" s="81"/>
      <c r="D9" s="81"/>
      <c r="E9" s="81"/>
      <c r="F9" s="83"/>
      <c r="G9" s="84"/>
      <c r="H9" s="84"/>
      <c r="I9" s="84"/>
      <c r="J9" s="85"/>
      <c r="K9" s="81"/>
      <c r="L9" s="81"/>
      <c r="M9" s="81"/>
      <c r="N9" s="82"/>
      <c r="O9" s="81"/>
      <c r="U9" s="57">
        <v>1</v>
      </c>
    </row>
    <row r="10" spans="1:231" s="71" customFormat="1" ht="37.5">
      <c r="A10" s="65" t="s">
        <v>110</v>
      </c>
      <c r="B10" s="64" t="s">
        <v>603</v>
      </c>
      <c r="C10" s="37" t="s">
        <v>91</v>
      </c>
      <c r="D10" s="37">
        <v>59</v>
      </c>
      <c r="E10" s="66">
        <v>40268</v>
      </c>
      <c r="F10" s="68" t="s">
        <v>92</v>
      </c>
      <c r="G10" s="39" t="s">
        <v>93</v>
      </c>
      <c r="H10" s="39" t="s">
        <v>94</v>
      </c>
      <c r="I10" s="39" t="s">
        <v>95</v>
      </c>
      <c r="J10" s="42"/>
      <c r="K10" s="37" t="s">
        <v>132</v>
      </c>
      <c r="L10" s="37" t="s">
        <v>161</v>
      </c>
      <c r="M10" s="37" t="s">
        <v>142</v>
      </c>
      <c r="N10" s="65">
        <v>19800</v>
      </c>
      <c r="O10" s="37"/>
      <c r="P10" s="51"/>
      <c r="Q10" s="51"/>
      <c r="R10" s="51"/>
      <c r="S10" s="51"/>
      <c r="T10" s="51"/>
      <c r="U10" s="57">
        <v>1</v>
      </c>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row>
    <row r="11" spans="1:231" s="86" customFormat="1">
      <c r="A11" s="82">
        <v>3</v>
      </c>
      <c r="B11" s="125" t="s">
        <v>114</v>
      </c>
      <c r="C11" s="81"/>
      <c r="D11" s="81"/>
      <c r="E11" s="81"/>
      <c r="F11" s="83"/>
      <c r="G11" s="84"/>
      <c r="H11" s="84"/>
      <c r="I11" s="84"/>
      <c r="J11" s="85"/>
      <c r="K11" s="81"/>
      <c r="L11" s="81"/>
      <c r="M11" s="81"/>
      <c r="N11" s="82"/>
      <c r="O11" s="81"/>
      <c r="U11" s="57">
        <v>1</v>
      </c>
    </row>
    <row r="12" spans="1:231" s="71" customFormat="1" ht="93.75">
      <c r="A12" s="65" t="s">
        <v>111</v>
      </c>
      <c r="B12" s="64" t="s">
        <v>115</v>
      </c>
      <c r="C12" s="37" t="s">
        <v>116</v>
      </c>
      <c r="D12" s="37">
        <v>299</v>
      </c>
      <c r="E12" s="66">
        <v>46066</v>
      </c>
      <c r="F12" s="68" t="s">
        <v>117</v>
      </c>
      <c r="G12" s="39" t="s">
        <v>118</v>
      </c>
      <c r="H12" s="39"/>
      <c r="I12" s="39" t="s">
        <v>119</v>
      </c>
      <c r="J12" s="42" t="s">
        <v>120</v>
      </c>
      <c r="K12" s="37" t="s">
        <v>121</v>
      </c>
      <c r="L12" s="37" t="s">
        <v>122</v>
      </c>
      <c r="M12" s="37" t="s">
        <v>143</v>
      </c>
      <c r="N12" s="65">
        <v>25000</v>
      </c>
      <c r="O12" s="37"/>
      <c r="P12" s="51"/>
      <c r="Q12" s="51"/>
      <c r="R12" s="51"/>
      <c r="S12" s="51"/>
      <c r="T12" s="51"/>
      <c r="U12" s="57">
        <v>1</v>
      </c>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row>
    <row r="13" spans="1:231" s="71" customFormat="1" ht="93.75">
      <c r="A13" s="65" t="s">
        <v>128</v>
      </c>
      <c r="B13" s="64" t="s">
        <v>123</v>
      </c>
      <c r="C13" s="37" t="s">
        <v>124</v>
      </c>
      <c r="D13" s="37">
        <v>494</v>
      </c>
      <c r="E13" s="66">
        <v>44132</v>
      </c>
      <c r="F13" s="68" t="s">
        <v>125</v>
      </c>
      <c r="G13" s="39" t="s">
        <v>126</v>
      </c>
      <c r="H13" s="39"/>
      <c r="I13" s="39" t="s">
        <v>127</v>
      </c>
      <c r="J13" s="42"/>
      <c r="K13" s="37" t="s">
        <v>121</v>
      </c>
      <c r="L13" s="37" t="s">
        <v>122</v>
      </c>
      <c r="M13" s="37" t="s">
        <v>144</v>
      </c>
      <c r="N13" s="65">
        <v>22900</v>
      </c>
      <c r="O13" s="37"/>
      <c r="P13" s="51"/>
      <c r="Q13" s="51"/>
      <c r="R13" s="51"/>
      <c r="S13" s="51"/>
      <c r="T13" s="51"/>
      <c r="U13" s="57">
        <v>1</v>
      </c>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row>
    <row r="14" spans="1:231" s="57" customFormat="1">
      <c r="A14" s="88">
        <v>4</v>
      </c>
      <c r="B14" s="60" t="s">
        <v>129</v>
      </c>
      <c r="C14" s="60"/>
      <c r="D14" s="60"/>
      <c r="E14" s="60"/>
      <c r="F14" s="89"/>
      <c r="G14" s="90"/>
      <c r="H14" s="90"/>
      <c r="I14" s="90"/>
      <c r="J14" s="91"/>
      <c r="K14" s="60"/>
      <c r="L14" s="60"/>
      <c r="M14" s="60"/>
      <c r="N14" s="88"/>
      <c r="O14" s="60"/>
      <c r="U14" s="57">
        <v>1</v>
      </c>
    </row>
    <row r="15" spans="1:231" s="71" customFormat="1" ht="56.25">
      <c r="A15" s="65" t="s">
        <v>112</v>
      </c>
      <c r="B15" s="64" t="s">
        <v>138</v>
      </c>
      <c r="C15" s="37" t="s">
        <v>129</v>
      </c>
      <c r="D15" s="37">
        <v>565</v>
      </c>
      <c r="E15" s="66">
        <v>44165</v>
      </c>
      <c r="F15" s="68">
        <v>6306</v>
      </c>
      <c r="G15" s="39">
        <v>3696.3</v>
      </c>
      <c r="H15" s="39"/>
      <c r="I15" s="39">
        <v>2609.6999999999998</v>
      </c>
      <c r="J15" s="42"/>
      <c r="K15" s="37" t="s">
        <v>122</v>
      </c>
      <c r="L15" s="37" t="s">
        <v>132</v>
      </c>
      <c r="M15" s="37" t="s">
        <v>145</v>
      </c>
      <c r="N15" s="65">
        <v>4600</v>
      </c>
      <c r="O15" s="37"/>
      <c r="P15" s="51"/>
      <c r="Q15" s="51"/>
      <c r="R15" s="51"/>
      <c r="S15" s="51"/>
      <c r="T15" s="51"/>
      <c r="U15" s="57">
        <v>1</v>
      </c>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row>
    <row r="16" spans="1:231" s="71" customFormat="1" ht="75">
      <c r="A16" s="65" t="s">
        <v>148</v>
      </c>
      <c r="B16" s="64" t="s">
        <v>146</v>
      </c>
      <c r="C16" s="37" t="str">
        <f>C15</f>
        <v>Phường Thuận Thành</v>
      </c>
      <c r="D16" s="37">
        <v>126</v>
      </c>
      <c r="E16" s="66">
        <v>41376</v>
      </c>
      <c r="F16" s="68">
        <v>2961</v>
      </c>
      <c r="G16" s="39">
        <f>F16</f>
        <v>2961</v>
      </c>
      <c r="H16" s="39"/>
      <c r="I16" s="39"/>
      <c r="J16" s="42"/>
      <c r="K16" s="37" t="s">
        <v>122</v>
      </c>
      <c r="L16" s="37" t="s">
        <v>132</v>
      </c>
      <c r="M16" s="37" t="s">
        <v>147</v>
      </c>
      <c r="N16" s="65">
        <v>11000</v>
      </c>
      <c r="O16" s="37"/>
      <c r="P16" s="51"/>
      <c r="Q16" s="51"/>
      <c r="R16" s="51"/>
      <c r="S16" s="51"/>
      <c r="T16" s="51"/>
      <c r="U16" s="57">
        <v>1</v>
      </c>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row>
    <row r="17" spans="1:231" s="71" customFormat="1" ht="75">
      <c r="A17" s="65" t="s">
        <v>149</v>
      </c>
      <c r="B17" s="64" t="s">
        <v>146</v>
      </c>
      <c r="C17" s="37" t="str">
        <f>C15</f>
        <v>Phường Thuận Thành</v>
      </c>
      <c r="D17" s="37">
        <v>126</v>
      </c>
      <c r="E17" s="66">
        <f>E16</f>
        <v>41376</v>
      </c>
      <c r="F17" s="68">
        <v>6566.4</v>
      </c>
      <c r="G17" s="39">
        <v>3360</v>
      </c>
      <c r="H17" s="39"/>
      <c r="I17" s="39">
        <f>F17-G17</f>
        <v>3206.3999999999996</v>
      </c>
      <c r="J17" s="42"/>
      <c r="K17" s="37" t="s">
        <v>122</v>
      </c>
      <c r="L17" s="37" t="s">
        <v>132</v>
      </c>
      <c r="M17" s="37" t="str">
        <f>M16</f>
        <v xml:space="preserve">Mặt cắt đường &gt; 22.5m đến ≤ 30m, Khu dân cư xã Gia Đông cũ </v>
      </c>
      <c r="N17" s="65">
        <f>N16</f>
        <v>11000</v>
      </c>
      <c r="O17" s="37"/>
      <c r="P17" s="51"/>
      <c r="Q17" s="51"/>
      <c r="R17" s="51"/>
      <c r="S17" s="51"/>
      <c r="T17" s="51"/>
      <c r="U17" s="57">
        <v>1</v>
      </c>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row>
    <row r="18" spans="1:231" s="57" customFormat="1">
      <c r="A18" s="61">
        <v>5</v>
      </c>
      <c r="B18" s="116" t="s">
        <v>164</v>
      </c>
      <c r="C18" s="59"/>
      <c r="D18" s="59"/>
      <c r="E18" s="62"/>
      <c r="F18" s="142"/>
      <c r="G18" s="143"/>
      <c r="H18" s="143"/>
      <c r="I18" s="143"/>
      <c r="J18" s="144"/>
      <c r="K18" s="59"/>
      <c r="L18" s="59"/>
      <c r="M18" s="59"/>
      <c r="N18" s="61"/>
      <c r="O18" s="59"/>
      <c r="U18" s="57">
        <v>1</v>
      </c>
    </row>
    <row r="19" spans="1:231" s="71" customFormat="1" ht="37.5">
      <c r="A19" s="37" t="s">
        <v>113</v>
      </c>
      <c r="B19" s="64" t="s">
        <v>165</v>
      </c>
      <c r="C19" s="64" t="s">
        <v>166</v>
      </c>
      <c r="D19" s="64">
        <v>64</v>
      </c>
      <c r="E19" s="93">
        <v>43524</v>
      </c>
      <c r="F19" s="67">
        <v>44329.02</v>
      </c>
      <c r="G19" s="39">
        <v>15415</v>
      </c>
      <c r="H19" s="126">
        <v>2526.5500000000002</v>
      </c>
      <c r="I19" s="126">
        <f>2589.49+19757.34+2024.08</f>
        <v>24370.910000000003</v>
      </c>
      <c r="J19" s="109">
        <v>2016.56</v>
      </c>
      <c r="K19" s="64"/>
      <c r="L19" s="64"/>
      <c r="M19" s="64"/>
      <c r="N19" s="64"/>
      <c r="P19" s="51"/>
      <c r="Q19" s="51"/>
      <c r="R19" s="51"/>
      <c r="S19" s="51"/>
      <c r="T19" s="51"/>
      <c r="U19" s="57">
        <v>1</v>
      </c>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row>
    <row r="20" spans="1:231" s="71" customFormat="1" ht="37.5">
      <c r="A20" s="37" t="s">
        <v>172</v>
      </c>
      <c r="B20" s="64" t="s">
        <v>167</v>
      </c>
      <c r="C20" s="64" t="s">
        <v>168</v>
      </c>
      <c r="D20" s="64">
        <v>89</v>
      </c>
      <c r="E20" s="93">
        <v>43546</v>
      </c>
      <c r="F20" s="67">
        <v>15099.77</v>
      </c>
      <c r="G20" s="39">
        <v>5979.2</v>
      </c>
      <c r="H20" s="126"/>
      <c r="I20" s="126">
        <f>1528.1+7209.9+382.57</f>
        <v>9120.57</v>
      </c>
      <c r="J20" s="109"/>
      <c r="K20" s="64"/>
      <c r="L20" s="64"/>
      <c r="M20" s="64"/>
      <c r="N20" s="64"/>
      <c r="P20" s="51"/>
      <c r="Q20" s="51"/>
      <c r="R20" s="51"/>
      <c r="S20" s="51"/>
      <c r="T20" s="51"/>
      <c r="U20" s="57">
        <v>1</v>
      </c>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row>
    <row r="21" spans="1:231" s="77" customFormat="1" ht="75">
      <c r="A21" s="37" t="s">
        <v>173</v>
      </c>
      <c r="B21" s="64" t="s">
        <v>169</v>
      </c>
      <c r="C21" s="64" t="s">
        <v>170</v>
      </c>
      <c r="D21" s="113">
        <v>174</v>
      </c>
      <c r="E21" s="93">
        <v>43993</v>
      </c>
      <c r="F21" s="127">
        <v>48710.26</v>
      </c>
      <c r="G21" s="40">
        <v>9440.34</v>
      </c>
      <c r="H21" s="127"/>
      <c r="I21" s="127">
        <f>13963.05+13665.02</f>
        <v>27628.07</v>
      </c>
      <c r="J21" s="76">
        <v>11641.85</v>
      </c>
      <c r="K21" s="76"/>
      <c r="L21" s="76"/>
      <c r="M21" s="76"/>
      <c r="N21" s="76"/>
      <c r="O21" s="145"/>
      <c r="U21" s="57">
        <v>1</v>
      </c>
    </row>
    <row r="22" spans="1:231" s="77" customFormat="1" ht="56.25">
      <c r="A22" s="37" t="s">
        <v>174</v>
      </c>
      <c r="B22" s="64" t="s">
        <v>171</v>
      </c>
      <c r="C22" s="64" t="s">
        <v>166</v>
      </c>
      <c r="D22" s="113">
        <v>91</v>
      </c>
      <c r="E22" s="93">
        <v>44284</v>
      </c>
      <c r="F22" s="127">
        <v>87169.58</v>
      </c>
      <c r="G22" s="40">
        <v>33959.68</v>
      </c>
      <c r="H22" s="127">
        <v>2303.46</v>
      </c>
      <c r="I22" s="127">
        <f>4839.39+4050.29+38244.32</f>
        <v>47134</v>
      </c>
      <c r="J22" s="73">
        <v>3772.44</v>
      </c>
      <c r="K22" s="76"/>
      <c r="L22" s="76"/>
      <c r="M22" s="76"/>
      <c r="N22" s="76"/>
      <c r="O22" s="145"/>
      <c r="U22" s="57">
        <v>1</v>
      </c>
    </row>
    <row r="23" spans="1:231" s="57" customFormat="1">
      <c r="A23" s="88">
        <v>6</v>
      </c>
      <c r="B23" s="60" t="s">
        <v>175</v>
      </c>
      <c r="C23" s="60"/>
      <c r="D23" s="60"/>
      <c r="E23" s="60"/>
      <c r="F23" s="89"/>
      <c r="G23" s="90"/>
      <c r="H23" s="90"/>
      <c r="I23" s="90"/>
      <c r="J23" s="91"/>
      <c r="K23" s="60"/>
      <c r="L23" s="60"/>
      <c r="M23" s="60"/>
      <c r="N23" s="88"/>
      <c r="O23" s="60"/>
      <c r="U23" s="57">
        <v>1</v>
      </c>
    </row>
    <row r="24" spans="1:231" ht="75">
      <c r="A24" s="37" t="s">
        <v>135</v>
      </c>
      <c r="B24" s="95" t="s">
        <v>176</v>
      </c>
      <c r="C24" s="107" t="s">
        <v>155</v>
      </c>
      <c r="D24" s="64">
        <v>752</v>
      </c>
      <c r="E24" s="75" t="s">
        <v>177</v>
      </c>
      <c r="F24" s="69">
        <v>72304.600000000006</v>
      </c>
      <c r="G24" s="69">
        <v>28411.8</v>
      </c>
      <c r="H24" s="99">
        <v>0</v>
      </c>
      <c r="I24" s="99">
        <v>41762.800000000003</v>
      </c>
      <c r="J24" s="42">
        <v>0</v>
      </c>
      <c r="K24" s="37" t="s">
        <v>121</v>
      </c>
      <c r="L24" s="37" t="s">
        <v>121</v>
      </c>
      <c r="M24" s="106">
        <v>701110740000</v>
      </c>
      <c r="N24" s="42" t="s">
        <v>178</v>
      </c>
      <c r="O24" s="122"/>
      <c r="P24" s="56"/>
      <c r="Q24" s="56"/>
      <c r="R24" s="56"/>
      <c r="S24" s="56"/>
      <c r="T24" s="56"/>
      <c r="U24" s="57">
        <v>1</v>
      </c>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row>
    <row r="25" spans="1:231" ht="75">
      <c r="A25" s="37" t="s">
        <v>136</v>
      </c>
      <c r="B25" s="95" t="s">
        <v>179</v>
      </c>
      <c r="C25" s="107" t="s">
        <v>155</v>
      </c>
      <c r="D25" s="64">
        <v>751</v>
      </c>
      <c r="E25" s="75" t="s">
        <v>177</v>
      </c>
      <c r="F25" s="69">
        <v>23783.77</v>
      </c>
      <c r="G25" s="99">
        <v>9140.94</v>
      </c>
      <c r="H25" s="99">
        <v>0</v>
      </c>
      <c r="I25" s="99">
        <v>14642.83</v>
      </c>
      <c r="J25" s="42">
        <v>0</v>
      </c>
      <c r="K25" s="37" t="s">
        <v>121</v>
      </c>
      <c r="L25" s="37" t="s">
        <v>122</v>
      </c>
      <c r="M25" s="106">
        <v>156686262000</v>
      </c>
      <c r="N25" s="42" t="s">
        <v>178</v>
      </c>
      <c r="O25" s="71"/>
      <c r="U25" s="57">
        <v>1</v>
      </c>
    </row>
    <row r="26" spans="1:231" ht="56.25">
      <c r="A26" s="37" t="s">
        <v>194</v>
      </c>
      <c r="B26" s="95" t="s">
        <v>180</v>
      </c>
      <c r="C26" s="107" t="s">
        <v>155</v>
      </c>
      <c r="D26" s="64">
        <v>484</v>
      </c>
      <c r="E26" s="75" t="s">
        <v>181</v>
      </c>
      <c r="F26" s="69">
        <v>112478.8</v>
      </c>
      <c r="G26" s="97">
        <v>30643.3</v>
      </c>
      <c r="H26" s="97">
        <v>0</v>
      </c>
      <c r="I26" s="97">
        <v>66025.150000000009</v>
      </c>
      <c r="J26" s="97">
        <v>15810.35</v>
      </c>
      <c r="K26" s="37" t="s">
        <v>121</v>
      </c>
      <c r="L26" s="37" t="s">
        <v>122</v>
      </c>
      <c r="M26" s="106">
        <v>632688798500</v>
      </c>
      <c r="N26" s="42" t="s">
        <v>182</v>
      </c>
      <c r="O26" s="120"/>
      <c r="P26" s="86"/>
      <c r="Q26" s="86"/>
      <c r="R26" s="86"/>
      <c r="S26" s="86"/>
      <c r="T26" s="86"/>
      <c r="U26" s="57">
        <v>1</v>
      </c>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row>
    <row r="27" spans="1:231" s="57" customFormat="1">
      <c r="A27" s="88">
        <v>7</v>
      </c>
      <c r="B27" s="60" t="s">
        <v>183</v>
      </c>
      <c r="C27" s="60"/>
      <c r="D27" s="60"/>
      <c r="E27" s="60"/>
      <c r="F27" s="89"/>
      <c r="G27" s="90"/>
      <c r="H27" s="90"/>
      <c r="I27" s="90"/>
      <c r="J27" s="91"/>
      <c r="K27" s="60"/>
      <c r="L27" s="60"/>
      <c r="M27" s="60"/>
      <c r="N27" s="88"/>
      <c r="O27" s="60"/>
      <c r="U27" s="57">
        <v>1</v>
      </c>
    </row>
    <row r="28" spans="1:231" ht="56.25">
      <c r="A28" s="37" t="s">
        <v>195</v>
      </c>
      <c r="B28" s="128" t="s">
        <v>184</v>
      </c>
      <c r="C28" s="64" t="s">
        <v>185</v>
      </c>
      <c r="D28" s="64"/>
      <c r="E28" s="93"/>
      <c r="F28" s="129">
        <v>18000</v>
      </c>
      <c r="G28" s="39"/>
      <c r="H28" s="39"/>
      <c r="I28" s="39"/>
      <c r="J28" s="42"/>
      <c r="K28" s="42"/>
      <c r="L28" s="42"/>
      <c r="M28" s="42"/>
      <c r="N28" s="42"/>
      <c r="O28" s="64"/>
      <c r="P28" s="149"/>
      <c r="Q28" s="149"/>
      <c r="U28" s="57">
        <v>1</v>
      </c>
    </row>
    <row r="29" spans="1:231" ht="37.5">
      <c r="A29" s="37" t="s">
        <v>196</v>
      </c>
      <c r="B29" s="101" t="s">
        <v>186</v>
      </c>
      <c r="C29" s="64" t="s">
        <v>185</v>
      </c>
      <c r="D29" s="64"/>
      <c r="E29" s="93"/>
      <c r="F29" s="129">
        <v>81000</v>
      </c>
      <c r="G29" s="39"/>
      <c r="H29" s="39"/>
      <c r="I29" s="39"/>
      <c r="J29" s="42"/>
      <c r="K29" s="42"/>
      <c r="L29" s="42"/>
      <c r="M29" s="42"/>
      <c r="N29" s="42"/>
      <c r="O29" s="64"/>
      <c r="P29" s="149"/>
      <c r="Q29" s="149"/>
      <c r="U29" s="57">
        <v>1</v>
      </c>
    </row>
    <row r="30" spans="1:231" s="57" customFormat="1">
      <c r="A30" s="88">
        <v>8</v>
      </c>
      <c r="B30" s="60" t="s">
        <v>183</v>
      </c>
      <c r="C30" s="60"/>
      <c r="D30" s="60"/>
      <c r="E30" s="60"/>
      <c r="F30" s="89"/>
      <c r="G30" s="90"/>
      <c r="H30" s="90"/>
      <c r="I30" s="90"/>
      <c r="J30" s="91"/>
      <c r="K30" s="60"/>
      <c r="L30" s="60"/>
      <c r="M30" s="60"/>
      <c r="N30" s="88"/>
      <c r="O30" s="60"/>
      <c r="U30" s="57">
        <v>1</v>
      </c>
    </row>
    <row r="31" spans="1:231" ht="37.5">
      <c r="A31" s="106" t="s">
        <v>159</v>
      </c>
      <c r="B31" s="101" t="s">
        <v>187</v>
      </c>
      <c r="C31" s="64" t="s">
        <v>188</v>
      </c>
      <c r="D31" s="64">
        <v>229</v>
      </c>
      <c r="E31" s="93">
        <v>45763</v>
      </c>
      <c r="F31" s="67">
        <v>69402.2</v>
      </c>
      <c r="G31" s="39">
        <v>25891.4</v>
      </c>
      <c r="H31" s="39"/>
      <c r="I31" s="39">
        <v>33549.599999999999</v>
      </c>
      <c r="J31" s="42">
        <v>9961.1999999999971</v>
      </c>
      <c r="K31" s="64"/>
      <c r="L31" s="64"/>
      <c r="M31" s="64"/>
      <c r="N31" s="64" t="s">
        <v>189</v>
      </c>
      <c r="O31" s="71"/>
      <c r="U31" s="57">
        <v>1</v>
      </c>
    </row>
    <row r="32" spans="1:231">
      <c r="A32" s="106" t="s">
        <v>160</v>
      </c>
      <c r="B32" s="101" t="s">
        <v>190</v>
      </c>
      <c r="C32" s="64" t="s">
        <v>188</v>
      </c>
      <c r="D32" s="76"/>
      <c r="E32" s="93">
        <v>56706.6</v>
      </c>
      <c r="F32" s="130">
        <v>19840.8</v>
      </c>
      <c r="G32" s="40"/>
      <c r="H32" s="40"/>
      <c r="I32" s="40"/>
      <c r="J32" s="45"/>
      <c r="K32" s="76"/>
      <c r="L32" s="76"/>
      <c r="M32" s="76"/>
      <c r="N32" s="76" t="s">
        <v>191</v>
      </c>
      <c r="O32" s="120"/>
      <c r="P32" s="86"/>
      <c r="Q32" s="86"/>
      <c r="R32" s="86"/>
      <c r="S32" s="86"/>
      <c r="T32" s="86"/>
      <c r="U32" s="57">
        <v>1</v>
      </c>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c r="HI32" s="86"/>
      <c r="HJ32" s="86"/>
      <c r="HK32" s="86"/>
      <c r="HL32" s="86"/>
      <c r="HM32" s="86"/>
      <c r="HN32" s="86"/>
      <c r="HO32" s="86"/>
      <c r="HP32" s="86"/>
      <c r="HQ32" s="86"/>
      <c r="HR32" s="86"/>
      <c r="HS32" s="86"/>
      <c r="HT32" s="86"/>
      <c r="HU32" s="86"/>
      <c r="HV32" s="86"/>
    </row>
    <row r="33" spans="1:230" ht="37.5">
      <c r="A33" s="106" t="s">
        <v>193</v>
      </c>
      <c r="B33" s="131" t="s">
        <v>192</v>
      </c>
      <c r="C33" s="64" t="s">
        <v>188</v>
      </c>
      <c r="D33" s="71"/>
      <c r="E33" s="93">
        <v>90495.5</v>
      </c>
      <c r="F33" s="130">
        <v>33932.800000000003</v>
      </c>
      <c r="G33" s="132"/>
      <c r="H33" s="132"/>
      <c r="I33" s="132"/>
      <c r="J33" s="122"/>
      <c r="K33" s="71"/>
      <c r="L33" s="71"/>
      <c r="M33" s="71"/>
      <c r="N33" s="76" t="s">
        <v>191</v>
      </c>
      <c r="O33" s="146"/>
      <c r="P33" s="98"/>
      <c r="Q33" s="98"/>
      <c r="R33" s="98"/>
      <c r="S33" s="98"/>
      <c r="T33" s="98"/>
      <c r="U33" s="57">
        <v>1</v>
      </c>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row>
    <row r="34" spans="1:230" s="57" customFormat="1">
      <c r="A34" s="88">
        <v>9</v>
      </c>
      <c r="B34" s="60" t="s">
        <v>197</v>
      </c>
      <c r="C34" s="60"/>
      <c r="D34" s="60"/>
      <c r="E34" s="60"/>
      <c r="F34" s="89"/>
      <c r="G34" s="90"/>
      <c r="H34" s="90"/>
      <c r="I34" s="90"/>
      <c r="J34" s="91"/>
      <c r="K34" s="60"/>
      <c r="L34" s="60"/>
      <c r="M34" s="60"/>
      <c r="N34" s="88"/>
      <c r="O34" s="60"/>
      <c r="U34" s="57">
        <v>1</v>
      </c>
    </row>
    <row r="35" spans="1:230" ht="75">
      <c r="A35" s="37" t="s">
        <v>200</v>
      </c>
      <c r="B35" s="64" t="s">
        <v>201</v>
      </c>
      <c r="C35" s="64" t="s">
        <v>202</v>
      </c>
      <c r="D35" s="64">
        <v>1029</v>
      </c>
      <c r="E35" s="93" t="s">
        <v>203</v>
      </c>
      <c r="F35" s="147">
        <v>41324.35</v>
      </c>
      <c r="G35" s="147">
        <v>14273.3</v>
      </c>
      <c r="H35" s="133"/>
      <c r="I35" s="133">
        <v>27051.05</v>
      </c>
      <c r="J35" s="42"/>
      <c r="K35" s="64" t="s">
        <v>121</v>
      </c>
      <c r="L35" s="64" t="s">
        <v>132</v>
      </c>
      <c r="M35" s="64" t="s">
        <v>204</v>
      </c>
      <c r="N35" s="64"/>
      <c r="O35" s="71"/>
      <c r="U35" s="57">
        <v>1</v>
      </c>
    </row>
    <row r="36" spans="1:230" ht="75">
      <c r="A36" s="37" t="s">
        <v>210</v>
      </c>
      <c r="B36" s="64" t="s">
        <v>205</v>
      </c>
      <c r="C36" s="64" t="s">
        <v>199</v>
      </c>
      <c r="D36" s="64">
        <v>688</v>
      </c>
      <c r="E36" s="93" t="s">
        <v>206</v>
      </c>
      <c r="F36" s="133">
        <v>5007.7</v>
      </c>
      <c r="G36" s="133">
        <v>3326.2</v>
      </c>
      <c r="H36" s="119"/>
      <c r="I36" s="133">
        <v>1681.5</v>
      </c>
      <c r="J36" s="42"/>
      <c r="K36" s="64"/>
      <c r="L36" s="64" t="s">
        <v>132</v>
      </c>
      <c r="M36" s="64" t="s">
        <v>207</v>
      </c>
      <c r="N36" s="64" t="s">
        <v>208</v>
      </c>
      <c r="O36" s="71"/>
      <c r="U36" s="57">
        <v>1</v>
      </c>
    </row>
    <row r="37" spans="1:230" ht="187.5">
      <c r="A37" s="37" t="s">
        <v>211</v>
      </c>
      <c r="B37" s="64" t="s">
        <v>604</v>
      </c>
      <c r="C37" s="64" t="s">
        <v>199</v>
      </c>
      <c r="D37" s="64"/>
      <c r="E37" s="93"/>
      <c r="F37" s="134">
        <v>10764</v>
      </c>
      <c r="G37" s="133"/>
      <c r="H37" s="119"/>
      <c r="I37" s="133"/>
      <c r="J37" s="42"/>
      <c r="K37" s="64"/>
      <c r="L37" s="64" t="s">
        <v>132</v>
      </c>
      <c r="M37" s="64"/>
      <c r="N37" s="64" t="s">
        <v>209</v>
      </c>
      <c r="O37" s="146"/>
      <c r="P37" s="98"/>
      <c r="Q37" s="98"/>
      <c r="R37" s="98"/>
      <c r="S37" s="98"/>
      <c r="T37" s="98"/>
      <c r="U37" s="57">
        <v>1</v>
      </c>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row>
    <row r="38" spans="1:230" s="57" customFormat="1">
      <c r="A38" s="88">
        <v>10</v>
      </c>
      <c r="B38" s="60" t="s">
        <v>212</v>
      </c>
      <c r="C38" s="60"/>
      <c r="D38" s="60"/>
      <c r="E38" s="60"/>
      <c r="F38" s="89"/>
      <c r="G38" s="90"/>
      <c r="H38" s="90"/>
      <c r="I38" s="90"/>
      <c r="J38" s="91"/>
      <c r="K38" s="60"/>
      <c r="L38" s="60"/>
      <c r="M38" s="60"/>
      <c r="N38" s="88"/>
      <c r="O38" s="60"/>
      <c r="U38" s="57">
        <v>1</v>
      </c>
    </row>
    <row r="39" spans="1:230" ht="75">
      <c r="A39" s="37">
        <v>1</v>
      </c>
      <c r="B39" s="64" t="s">
        <v>217</v>
      </c>
      <c r="C39" s="64" t="s">
        <v>218</v>
      </c>
      <c r="D39" s="64"/>
      <c r="E39" s="93"/>
      <c r="F39" s="69">
        <v>3761.3</v>
      </c>
      <c r="G39" s="99">
        <v>3761.3</v>
      </c>
      <c r="H39" s="99">
        <v>0</v>
      </c>
      <c r="I39" s="99">
        <v>0</v>
      </c>
      <c r="J39" s="42">
        <v>0</v>
      </c>
      <c r="K39" s="64" t="s">
        <v>574</v>
      </c>
      <c r="L39" s="64" t="s">
        <v>574</v>
      </c>
      <c r="M39" s="64" t="s">
        <v>219</v>
      </c>
      <c r="N39" s="64" t="s">
        <v>220</v>
      </c>
      <c r="O39" s="71"/>
      <c r="U39" s="57">
        <v>1</v>
      </c>
    </row>
    <row r="40" spans="1:230" s="57" customFormat="1">
      <c r="A40" s="59">
        <v>11</v>
      </c>
      <c r="B40" s="116" t="s">
        <v>227</v>
      </c>
      <c r="C40" s="116"/>
      <c r="D40" s="116"/>
      <c r="E40" s="140"/>
      <c r="F40" s="63"/>
      <c r="G40" s="148"/>
      <c r="H40" s="148"/>
      <c r="I40" s="148"/>
      <c r="J40" s="144"/>
      <c r="K40" s="116"/>
      <c r="L40" s="116"/>
      <c r="M40" s="116"/>
      <c r="N40" s="116"/>
      <c r="O40" s="60"/>
      <c r="U40" s="57">
        <v>1</v>
      </c>
    </row>
    <row r="41" spans="1:230">
      <c r="A41" s="37" t="s">
        <v>231</v>
      </c>
      <c r="B41" s="64" t="s">
        <v>228</v>
      </c>
      <c r="C41" s="64" t="s">
        <v>229</v>
      </c>
      <c r="D41" s="64">
        <v>157</v>
      </c>
      <c r="E41" s="93">
        <v>44182</v>
      </c>
      <c r="F41" s="69">
        <f>G41+I41</f>
        <v>43011.199999999997</v>
      </c>
      <c r="G41" s="99">
        <v>12722.34</v>
      </c>
      <c r="H41" s="99"/>
      <c r="I41" s="99">
        <v>30288.86</v>
      </c>
      <c r="J41" s="42"/>
      <c r="K41" s="64"/>
      <c r="L41" s="64" t="s">
        <v>122</v>
      </c>
      <c r="M41" s="64"/>
      <c r="N41" s="64"/>
      <c r="O41" s="71"/>
      <c r="U41" s="57">
        <v>1</v>
      </c>
    </row>
    <row r="42" spans="1:230" s="57" customFormat="1">
      <c r="A42" s="59">
        <v>12</v>
      </c>
      <c r="B42" s="116" t="s">
        <v>230</v>
      </c>
      <c r="C42" s="116"/>
      <c r="D42" s="116"/>
      <c r="E42" s="140"/>
      <c r="F42" s="63"/>
      <c r="G42" s="148"/>
      <c r="H42" s="148"/>
      <c r="I42" s="148"/>
      <c r="J42" s="144"/>
      <c r="K42" s="116"/>
      <c r="L42" s="116"/>
      <c r="M42" s="116"/>
      <c r="N42" s="116"/>
      <c r="O42" s="60"/>
      <c r="U42" s="57">
        <v>1</v>
      </c>
    </row>
    <row r="43" spans="1:230" ht="37.5">
      <c r="A43" s="37" t="s">
        <v>234</v>
      </c>
      <c r="B43" s="64" t="s">
        <v>233</v>
      </c>
      <c r="C43" s="64"/>
      <c r="D43" s="64"/>
      <c r="E43" s="93"/>
      <c r="F43" s="69">
        <v>2400</v>
      </c>
      <c r="G43" s="99">
        <v>500</v>
      </c>
      <c r="H43" s="99"/>
      <c r="I43" s="99"/>
      <c r="J43" s="42"/>
      <c r="K43" s="64"/>
      <c r="L43" s="64" t="s">
        <v>132</v>
      </c>
      <c r="M43" s="64"/>
      <c r="N43" s="64"/>
      <c r="O43" s="71"/>
      <c r="U43" s="57">
        <v>1</v>
      </c>
    </row>
    <row r="44" spans="1:230" ht="56.25">
      <c r="A44" s="37" t="s">
        <v>235</v>
      </c>
      <c r="B44" s="64" t="s">
        <v>236</v>
      </c>
      <c r="C44" s="64"/>
      <c r="D44" s="64"/>
      <c r="E44" s="93"/>
      <c r="F44" s="69"/>
      <c r="G44" s="99"/>
      <c r="H44" s="99"/>
      <c r="I44" s="99"/>
      <c r="J44" s="42"/>
      <c r="K44" s="64"/>
      <c r="L44" s="64"/>
      <c r="M44" s="64"/>
      <c r="N44" s="64"/>
      <c r="O44" s="71"/>
      <c r="U44" s="57">
        <v>1</v>
      </c>
    </row>
    <row r="45" spans="1:230" s="57" customFormat="1">
      <c r="A45" s="88">
        <v>13</v>
      </c>
      <c r="B45" s="60" t="s">
        <v>239</v>
      </c>
      <c r="C45" s="60"/>
      <c r="D45" s="60"/>
      <c r="E45" s="60"/>
      <c r="F45" s="89"/>
      <c r="G45" s="90"/>
      <c r="H45" s="90"/>
      <c r="I45" s="90"/>
      <c r="J45" s="91"/>
      <c r="K45" s="60"/>
      <c r="L45" s="60"/>
      <c r="M45" s="60"/>
      <c r="N45" s="88"/>
      <c r="O45" s="60"/>
      <c r="U45" s="57">
        <v>1</v>
      </c>
    </row>
    <row r="46" spans="1:230" ht="187.5">
      <c r="A46" s="37">
        <v>4</v>
      </c>
      <c r="B46" s="64" t="s">
        <v>240</v>
      </c>
      <c r="C46" s="64" t="s">
        <v>241</v>
      </c>
      <c r="D46" s="37">
        <v>57</v>
      </c>
      <c r="E46" s="66" t="s">
        <v>242</v>
      </c>
      <c r="F46" s="69">
        <v>8982</v>
      </c>
      <c r="G46" s="99">
        <v>5783.8</v>
      </c>
      <c r="H46" s="99" t="s">
        <v>243</v>
      </c>
      <c r="I46" s="69">
        <v>3198.2</v>
      </c>
      <c r="J46" s="42">
        <v>0</v>
      </c>
      <c r="K46" s="37" t="s">
        <v>132</v>
      </c>
      <c r="L46" s="37" t="s">
        <v>161</v>
      </c>
      <c r="M46" s="64" t="s">
        <v>244</v>
      </c>
      <c r="N46" s="64" t="s">
        <v>245</v>
      </c>
      <c r="O46" s="71"/>
      <c r="U46" s="57">
        <v>1</v>
      </c>
    </row>
    <row r="47" spans="1:230" s="57" customFormat="1">
      <c r="A47" s="88">
        <v>14</v>
      </c>
      <c r="B47" s="60" t="s">
        <v>253</v>
      </c>
      <c r="C47" s="60"/>
      <c r="D47" s="60"/>
      <c r="E47" s="60"/>
      <c r="F47" s="89"/>
      <c r="G47" s="90"/>
      <c r="H47" s="90"/>
      <c r="I47" s="90"/>
      <c r="J47" s="91"/>
      <c r="K47" s="60"/>
      <c r="L47" s="60"/>
      <c r="M47" s="60"/>
      <c r="N47" s="88"/>
      <c r="O47" s="60"/>
      <c r="U47" s="57">
        <v>1</v>
      </c>
    </row>
    <row r="48" spans="1:230" ht="56.25">
      <c r="A48" s="37" t="s">
        <v>266</v>
      </c>
      <c r="B48" s="64" t="s">
        <v>605</v>
      </c>
      <c r="C48" s="64" t="s">
        <v>254</v>
      </c>
      <c r="D48" s="76"/>
      <c r="E48" s="76"/>
      <c r="F48" s="127"/>
      <c r="G48" s="40"/>
      <c r="H48" s="40"/>
      <c r="I48" s="40"/>
      <c r="J48" s="45"/>
      <c r="K48" s="208" t="s">
        <v>132</v>
      </c>
      <c r="L48" s="208" t="s">
        <v>132</v>
      </c>
      <c r="M48" s="209">
        <v>15100000</v>
      </c>
      <c r="N48" s="45" t="s">
        <v>255</v>
      </c>
      <c r="O48" s="145"/>
      <c r="P48" s="77"/>
      <c r="Q48" s="77"/>
      <c r="R48" s="77"/>
      <c r="S48" s="77"/>
      <c r="T48" s="77"/>
      <c r="U48" s="57">
        <v>1</v>
      </c>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c r="FH48" s="77"/>
      <c r="FI48" s="77"/>
      <c r="FJ48" s="77"/>
      <c r="FK48" s="77"/>
      <c r="FL48" s="77"/>
      <c r="FM48" s="77"/>
      <c r="FN48" s="77"/>
      <c r="FO48" s="77"/>
      <c r="FP48" s="77"/>
      <c r="FQ48" s="77"/>
      <c r="FR48" s="77"/>
      <c r="FS48" s="77"/>
      <c r="FT48" s="77"/>
      <c r="FU48" s="77"/>
      <c r="FV48" s="77"/>
      <c r="FW48" s="77"/>
      <c r="FX48" s="77"/>
      <c r="FY48" s="77"/>
      <c r="FZ48" s="77"/>
      <c r="GA48" s="77"/>
      <c r="GB48" s="77"/>
      <c r="GC48" s="77"/>
      <c r="GD48" s="77"/>
      <c r="GE48" s="77"/>
      <c r="GF48" s="77"/>
      <c r="GG48" s="77"/>
      <c r="GH48" s="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c r="HS48" s="77"/>
      <c r="HT48" s="77"/>
      <c r="HU48" s="77"/>
      <c r="HV48" s="77"/>
    </row>
    <row r="49" spans="1:230" ht="75">
      <c r="A49" s="37" t="s">
        <v>267</v>
      </c>
      <c r="B49" s="79" t="s">
        <v>256</v>
      </c>
      <c r="C49" s="64" t="s">
        <v>257</v>
      </c>
      <c r="D49" s="76"/>
      <c r="E49" s="76"/>
      <c r="F49" s="127"/>
      <c r="G49" s="40"/>
      <c r="H49" s="40"/>
      <c r="I49" s="40"/>
      <c r="J49" s="45"/>
      <c r="K49" s="208" t="s">
        <v>161</v>
      </c>
      <c r="L49" s="208" t="s">
        <v>258</v>
      </c>
      <c r="M49" s="209">
        <v>23500000</v>
      </c>
      <c r="N49" s="45" t="s">
        <v>255</v>
      </c>
      <c r="O49" s="145"/>
      <c r="P49" s="77"/>
      <c r="Q49" s="77"/>
      <c r="R49" s="77"/>
      <c r="S49" s="77"/>
      <c r="T49" s="77"/>
      <c r="U49" s="57">
        <v>1</v>
      </c>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c r="HS49" s="77"/>
      <c r="HT49" s="77"/>
      <c r="HU49" s="77"/>
      <c r="HV49" s="77"/>
    </row>
    <row r="50" spans="1:230" s="57" customFormat="1">
      <c r="A50" s="88">
        <v>15</v>
      </c>
      <c r="B50" s="60" t="s">
        <v>259</v>
      </c>
      <c r="C50" s="60"/>
      <c r="D50" s="60"/>
      <c r="E50" s="60"/>
      <c r="F50" s="89"/>
      <c r="G50" s="90"/>
      <c r="H50" s="90"/>
      <c r="I50" s="90"/>
      <c r="J50" s="91"/>
      <c r="K50" s="60"/>
      <c r="L50" s="60"/>
      <c r="M50" s="60"/>
      <c r="N50" s="88"/>
      <c r="O50" s="60"/>
      <c r="U50" s="57">
        <v>1</v>
      </c>
    </row>
    <row r="51" spans="1:230" ht="56.25">
      <c r="A51" s="37" t="s">
        <v>270</v>
      </c>
      <c r="B51" s="101" t="s">
        <v>268</v>
      </c>
      <c r="C51" s="64" t="s">
        <v>606</v>
      </c>
      <c r="D51" s="64">
        <v>148</v>
      </c>
      <c r="E51" s="93">
        <v>39988</v>
      </c>
      <c r="F51" s="67">
        <v>67811.399999999994</v>
      </c>
      <c r="G51" s="39">
        <v>32541.899999999998</v>
      </c>
      <c r="H51" s="39"/>
      <c r="I51" s="39">
        <v>26302</v>
      </c>
      <c r="J51" s="42">
        <v>8967.5</v>
      </c>
      <c r="K51" s="70"/>
      <c r="L51" s="37"/>
      <c r="M51" s="42" t="s">
        <v>269</v>
      </c>
      <c r="N51" s="42"/>
      <c r="O51" s="64" t="s">
        <v>255</v>
      </c>
      <c r="P51" s="150"/>
      <c r="Q51" s="149"/>
      <c r="U51" s="57">
        <v>1</v>
      </c>
    </row>
    <row r="52" spans="1:230" s="57" customFormat="1">
      <c r="A52" s="88">
        <v>16</v>
      </c>
      <c r="B52" s="60" t="s">
        <v>280</v>
      </c>
      <c r="C52" s="60"/>
      <c r="D52" s="60"/>
      <c r="E52" s="60"/>
      <c r="F52" s="89"/>
      <c r="G52" s="90"/>
      <c r="H52" s="90"/>
      <c r="I52" s="90"/>
      <c r="J52" s="91"/>
      <c r="K52" s="60"/>
      <c r="L52" s="60"/>
      <c r="M52" s="60"/>
      <c r="N52" s="88"/>
      <c r="O52" s="60"/>
      <c r="U52" s="57">
        <v>1</v>
      </c>
    </row>
    <row r="53" spans="1:230" ht="37.5">
      <c r="A53" s="37" t="s">
        <v>279</v>
      </c>
      <c r="B53" s="101" t="s">
        <v>281</v>
      </c>
      <c r="C53" s="64" t="s">
        <v>282</v>
      </c>
      <c r="D53" s="64"/>
      <c r="E53" s="93"/>
      <c r="F53" s="67">
        <v>39286.86</v>
      </c>
      <c r="G53" s="39">
        <v>10568</v>
      </c>
      <c r="H53" s="39">
        <v>2284.86</v>
      </c>
      <c r="I53" s="39">
        <v>24932.560000000001</v>
      </c>
      <c r="J53" s="42">
        <v>1501.44</v>
      </c>
      <c r="K53" s="70"/>
      <c r="L53" s="37"/>
      <c r="M53" s="42"/>
      <c r="N53" s="42"/>
      <c r="O53" s="64"/>
      <c r="P53" s="150"/>
      <c r="Q53" s="149"/>
      <c r="U53" s="57">
        <v>1</v>
      </c>
    </row>
    <row r="54" spans="1:230" s="57" customFormat="1">
      <c r="A54" s="88">
        <v>17</v>
      </c>
      <c r="B54" s="60" t="s">
        <v>283</v>
      </c>
      <c r="C54" s="60"/>
      <c r="D54" s="60"/>
      <c r="E54" s="60"/>
      <c r="F54" s="89"/>
      <c r="G54" s="90"/>
      <c r="H54" s="90"/>
      <c r="I54" s="90"/>
      <c r="J54" s="91"/>
      <c r="K54" s="60"/>
      <c r="L54" s="60"/>
      <c r="M54" s="60"/>
      <c r="N54" s="88"/>
      <c r="O54" s="60"/>
      <c r="U54" s="57">
        <v>1</v>
      </c>
    </row>
    <row r="55" spans="1:230" ht="112.5">
      <c r="A55" s="135" t="s">
        <v>289</v>
      </c>
      <c r="B55" s="136" t="s">
        <v>284</v>
      </c>
      <c r="C55" s="136" t="s">
        <v>607</v>
      </c>
      <c r="D55" s="136"/>
      <c r="E55" s="137"/>
      <c r="F55" s="138">
        <v>23577.112000000001</v>
      </c>
      <c r="G55" s="138">
        <v>8509.2000000000007</v>
      </c>
      <c r="H55" s="136" t="s">
        <v>285</v>
      </c>
      <c r="I55" s="139">
        <v>15067.912</v>
      </c>
      <c r="J55" s="138">
        <v>0</v>
      </c>
      <c r="K55" s="136"/>
      <c r="L55" s="136" t="s">
        <v>121</v>
      </c>
      <c r="M55" s="136"/>
      <c r="N55" s="136" t="s">
        <v>290</v>
      </c>
      <c r="O55" s="136" t="s">
        <v>287</v>
      </c>
      <c r="P55" s="151" t="s">
        <v>286</v>
      </c>
      <c r="Q55" s="151" t="s">
        <v>288</v>
      </c>
      <c r="R55" s="98"/>
      <c r="S55" s="98"/>
      <c r="T55" s="98">
        <v>11612</v>
      </c>
      <c r="U55" s="57">
        <v>1</v>
      </c>
    </row>
    <row r="56" spans="1:230" s="57" customFormat="1">
      <c r="A56" s="88">
        <v>18</v>
      </c>
      <c r="B56" s="60" t="s">
        <v>344</v>
      </c>
      <c r="C56" s="60"/>
      <c r="D56" s="60"/>
      <c r="E56" s="60"/>
      <c r="F56" s="89"/>
      <c r="G56" s="90"/>
      <c r="H56" s="90"/>
      <c r="I56" s="90"/>
      <c r="J56" s="91"/>
      <c r="K56" s="60"/>
      <c r="L56" s="60"/>
      <c r="M56" s="60"/>
      <c r="N56" s="88"/>
      <c r="O56" s="60"/>
      <c r="U56" s="57">
        <v>1</v>
      </c>
    </row>
    <row r="57" spans="1:230" ht="37.5">
      <c r="A57" s="135" t="s">
        <v>350</v>
      </c>
      <c r="B57" s="136" t="s">
        <v>345</v>
      </c>
      <c r="C57" s="136" t="s">
        <v>349</v>
      </c>
      <c r="D57" s="136"/>
      <c r="E57" s="137"/>
      <c r="F57" s="138"/>
      <c r="G57" s="138">
        <v>1100</v>
      </c>
      <c r="H57" s="136"/>
      <c r="I57" s="139"/>
      <c r="J57" s="138"/>
      <c r="K57" s="136"/>
      <c r="L57" s="136" t="s">
        <v>132</v>
      </c>
      <c r="M57" s="136"/>
      <c r="N57" s="136"/>
      <c r="O57" s="136"/>
      <c r="P57" s="151"/>
      <c r="Q57" s="151"/>
      <c r="R57" s="98"/>
      <c r="S57" s="98"/>
      <c r="T57" s="98"/>
      <c r="U57" s="57">
        <v>1</v>
      </c>
    </row>
    <row r="58" spans="1:230" ht="56.25">
      <c r="A58" s="135" t="s">
        <v>352</v>
      </c>
      <c r="B58" s="136" t="s">
        <v>346</v>
      </c>
      <c r="C58" s="136" t="s">
        <v>349</v>
      </c>
      <c r="D58" s="136"/>
      <c r="E58" s="137"/>
      <c r="F58" s="138"/>
      <c r="G58" s="138">
        <v>5400</v>
      </c>
      <c r="H58" s="136"/>
      <c r="I58" s="139"/>
      <c r="J58" s="138"/>
      <c r="K58" s="136"/>
      <c r="L58" s="136" t="s">
        <v>161</v>
      </c>
      <c r="M58" s="136"/>
      <c r="N58" s="136"/>
      <c r="O58" s="136"/>
      <c r="P58" s="151"/>
      <c r="Q58" s="151"/>
      <c r="R58" s="98"/>
      <c r="S58" s="98"/>
      <c r="T58" s="98"/>
      <c r="U58" s="57">
        <v>1</v>
      </c>
    </row>
    <row r="59" spans="1:230" ht="56.25">
      <c r="A59" s="135" t="s">
        <v>353</v>
      </c>
      <c r="B59" s="136" t="s">
        <v>347</v>
      </c>
      <c r="C59" s="136" t="s">
        <v>349</v>
      </c>
      <c r="D59" s="136"/>
      <c r="E59" s="137"/>
      <c r="F59" s="138"/>
      <c r="G59" s="138">
        <v>6500</v>
      </c>
      <c r="H59" s="136"/>
      <c r="I59" s="139"/>
      <c r="J59" s="138"/>
      <c r="K59" s="136"/>
      <c r="L59" s="136" t="s">
        <v>161</v>
      </c>
      <c r="M59" s="136"/>
      <c r="N59" s="136"/>
      <c r="O59" s="136"/>
      <c r="P59" s="151"/>
      <c r="Q59" s="151"/>
      <c r="R59" s="98"/>
      <c r="S59" s="98"/>
      <c r="T59" s="98"/>
      <c r="U59" s="57">
        <v>1</v>
      </c>
    </row>
    <row r="60" spans="1:230" ht="37.5">
      <c r="A60" s="135" t="s">
        <v>351</v>
      </c>
      <c r="B60" s="136" t="s">
        <v>348</v>
      </c>
      <c r="C60" s="136" t="s">
        <v>349</v>
      </c>
      <c r="D60" s="136"/>
      <c r="E60" s="137"/>
      <c r="F60" s="138"/>
      <c r="G60" s="138">
        <v>3600</v>
      </c>
      <c r="H60" s="136"/>
      <c r="I60" s="139"/>
      <c r="J60" s="138"/>
      <c r="K60" s="136"/>
      <c r="L60" s="136" t="s">
        <v>132</v>
      </c>
      <c r="M60" s="136"/>
      <c r="N60" s="136"/>
      <c r="O60" s="136"/>
      <c r="P60" s="151"/>
      <c r="Q60" s="151"/>
      <c r="R60" s="98"/>
      <c r="S60" s="98"/>
      <c r="T60" s="98"/>
      <c r="U60" s="57">
        <v>1</v>
      </c>
    </row>
    <row r="61" spans="1:230" s="57" customFormat="1">
      <c r="A61" s="88">
        <v>19</v>
      </c>
      <c r="B61" s="60" t="s">
        <v>382</v>
      </c>
      <c r="C61" s="60"/>
      <c r="D61" s="60"/>
      <c r="E61" s="60"/>
      <c r="F61" s="89"/>
      <c r="G61" s="90"/>
      <c r="H61" s="90"/>
      <c r="I61" s="90"/>
      <c r="J61" s="91"/>
      <c r="K61" s="60"/>
      <c r="L61" s="60"/>
      <c r="M61" s="60"/>
      <c r="N61" s="88"/>
      <c r="O61" s="60"/>
      <c r="U61" s="57">
        <v>1</v>
      </c>
    </row>
    <row r="62" spans="1:230" ht="67.5" customHeight="1">
      <c r="A62" s="135" t="s">
        <v>369</v>
      </c>
      <c r="B62" s="136" t="s">
        <v>389</v>
      </c>
      <c r="C62" s="136" t="s">
        <v>608</v>
      </c>
      <c r="D62" s="136">
        <v>869</v>
      </c>
      <c r="E62" s="137">
        <v>45238</v>
      </c>
      <c r="F62" s="138">
        <v>41960.9</v>
      </c>
      <c r="G62" s="138">
        <v>32800</v>
      </c>
      <c r="H62" s="136"/>
      <c r="I62" s="139"/>
      <c r="J62" s="138"/>
      <c r="K62" s="136"/>
      <c r="L62" s="136" t="s">
        <v>121</v>
      </c>
      <c r="M62" s="136" t="s">
        <v>47</v>
      </c>
      <c r="N62" s="136" t="s">
        <v>390</v>
      </c>
      <c r="O62" s="136" t="s">
        <v>575</v>
      </c>
      <c r="P62" s="151"/>
      <c r="Q62" s="151"/>
      <c r="R62" s="98"/>
      <c r="S62" s="98"/>
      <c r="T62" s="98"/>
      <c r="U62" s="57">
        <v>1</v>
      </c>
    </row>
    <row r="63" spans="1:230" ht="48.75" customHeight="1">
      <c r="A63" s="135" t="s">
        <v>370</v>
      </c>
      <c r="B63" s="136" t="s">
        <v>391</v>
      </c>
      <c r="C63" s="136" t="s">
        <v>608</v>
      </c>
      <c r="D63" s="136">
        <v>1105</v>
      </c>
      <c r="E63" s="137">
        <v>46057</v>
      </c>
      <c r="F63" s="138">
        <v>3968</v>
      </c>
      <c r="G63" s="138"/>
      <c r="H63" s="136">
        <v>3968</v>
      </c>
      <c r="I63" s="139"/>
      <c r="J63" s="138"/>
      <c r="K63" s="136" t="s">
        <v>121</v>
      </c>
      <c r="L63" s="136" t="s">
        <v>121</v>
      </c>
      <c r="M63" s="136" t="s">
        <v>47</v>
      </c>
      <c r="N63" s="136" t="s">
        <v>392</v>
      </c>
      <c r="O63" s="136"/>
      <c r="P63" s="151"/>
      <c r="Q63" s="151"/>
      <c r="R63" s="98"/>
      <c r="S63" s="98"/>
      <c r="T63" s="98"/>
      <c r="U63" s="57">
        <v>1</v>
      </c>
    </row>
    <row r="64" spans="1:230" ht="37.5">
      <c r="A64" s="135" t="s">
        <v>371</v>
      </c>
      <c r="B64" s="136" t="s">
        <v>393</v>
      </c>
      <c r="C64" s="136" t="s">
        <v>608</v>
      </c>
      <c r="D64" s="136">
        <v>1104</v>
      </c>
      <c r="E64" s="137">
        <v>46057</v>
      </c>
      <c r="F64" s="138">
        <v>546</v>
      </c>
      <c r="G64" s="138"/>
      <c r="H64" s="136">
        <v>546</v>
      </c>
      <c r="I64" s="139"/>
      <c r="J64" s="138"/>
      <c r="K64" s="136" t="s">
        <v>121</v>
      </c>
      <c r="L64" s="136" t="s">
        <v>122</v>
      </c>
      <c r="M64" s="136" t="s">
        <v>47</v>
      </c>
      <c r="N64" s="136"/>
      <c r="O64" s="136"/>
      <c r="P64" s="151"/>
      <c r="Q64" s="151"/>
      <c r="R64" s="98"/>
      <c r="S64" s="98"/>
      <c r="T64" s="98"/>
      <c r="U64" s="57">
        <v>1</v>
      </c>
    </row>
    <row r="65" spans="1:228">
      <c r="A65" s="135" t="s">
        <v>372</v>
      </c>
      <c r="B65" s="136" t="s">
        <v>394</v>
      </c>
      <c r="C65" s="136" t="s">
        <v>608</v>
      </c>
      <c r="D65" s="136">
        <v>1105</v>
      </c>
      <c r="E65" s="137">
        <v>46057</v>
      </c>
      <c r="F65" s="138">
        <v>4307</v>
      </c>
      <c r="G65" s="138"/>
      <c r="H65" s="136">
        <v>4307</v>
      </c>
      <c r="I65" s="139"/>
      <c r="J65" s="138"/>
      <c r="K65" s="136" t="s">
        <v>121</v>
      </c>
      <c r="L65" s="136" t="s">
        <v>121</v>
      </c>
      <c r="M65" s="136" t="s">
        <v>47</v>
      </c>
      <c r="N65" s="136"/>
      <c r="O65" s="136"/>
      <c r="P65" s="151"/>
      <c r="Q65" s="151"/>
      <c r="R65" s="98"/>
      <c r="S65" s="98"/>
      <c r="T65" s="98"/>
      <c r="U65" s="57">
        <v>1</v>
      </c>
    </row>
    <row r="66" spans="1:228">
      <c r="A66" s="135" t="s">
        <v>373</v>
      </c>
      <c r="B66" s="136" t="s">
        <v>559</v>
      </c>
      <c r="C66" s="136" t="s">
        <v>608</v>
      </c>
      <c r="D66" s="136">
        <v>1105</v>
      </c>
      <c r="E66" s="137">
        <v>46057</v>
      </c>
      <c r="F66" s="138">
        <v>10572</v>
      </c>
      <c r="G66" s="138"/>
      <c r="H66" s="136">
        <v>10572</v>
      </c>
      <c r="I66" s="139"/>
      <c r="J66" s="138"/>
      <c r="K66" s="136" t="s">
        <v>121</v>
      </c>
      <c r="L66" s="136" t="s">
        <v>121</v>
      </c>
      <c r="M66" s="136" t="s">
        <v>47</v>
      </c>
      <c r="N66" s="136"/>
      <c r="O66" s="136"/>
      <c r="P66" s="151"/>
      <c r="Q66" s="151"/>
      <c r="R66" s="98"/>
      <c r="S66" s="98"/>
      <c r="T66" s="98"/>
      <c r="U66" s="57">
        <v>1</v>
      </c>
    </row>
    <row r="67" spans="1:228" ht="37.5">
      <c r="A67" s="135" t="s">
        <v>403</v>
      </c>
      <c r="B67" s="136" t="s">
        <v>395</v>
      </c>
      <c r="C67" s="136" t="s">
        <v>608</v>
      </c>
      <c r="D67" s="136">
        <v>735</v>
      </c>
      <c r="E67" s="137" t="s">
        <v>396</v>
      </c>
      <c r="F67" s="138">
        <v>206.2</v>
      </c>
      <c r="G67" s="138"/>
      <c r="H67" s="136">
        <v>206.2</v>
      </c>
      <c r="I67" s="139"/>
      <c r="J67" s="138"/>
      <c r="K67" s="136" t="s">
        <v>122</v>
      </c>
      <c r="L67" s="136" t="s">
        <v>132</v>
      </c>
      <c r="M67" s="136" t="s">
        <v>47</v>
      </c>
      <c r="N67" s="136"/>
      <c r="O67" s="136"/>
      <c r="P67" s="151"/>
      <c r="Q67" s="151"/>
      <c r="R67" s="98"/>
      <c r="S67" s="98"/>
      <c r="T67" s="98"/>
      <c r="U67" s="57">
        <v>1</v>
      </c>
    </row>
    <row r="68" spans="1:228" ht="37.5">
      <c r="A68" s="135" t="s">
        <v>404</v>
      </c>
      <c r="B68" s="136" t="s">
        <v>397</v>
      </c>
      <c r="C68" s="136" t="s">
        <v>608</v>
      </c>
      <c r="D68" s="136">
        <v>1958</v>
      </c>
      <c r="E68" s="137" t="s">
        <v>398</v>
      </c>
      <c r="F68" s="138">
        <v>1350.8</v>
      </c>
      <c r="G68" s="138"/>
      <c r="H68" s="136">
        <v>1350.8</v>
      </c>
      <c r="I68" s="139"/>
      <c r="J68" s="138"/>
      <c r="K68" s="136" t="s">
        <v>132</v>
      </c>
      <c r="L68" s="136" t="s">
        <v>161</v>
      </c>
      <c r="M68" s="136" t="s">
        <v>47</v>
      </c>
      <c r="N68" s="136"/>
      <c r="O68" s="136"/>
      <c r="P68" s="151"/>
      <c r="Q68" s="151"/>
      <c r="R68" s="98"/>
      <c r="S68" s="98"/>
      <c r="T68" s="98"/>
      <c r="U68" s="57">
        <v>1</v>
      </c>
    </row>
    <row r="69" spans="1:228" ht="93.75">
      <c r="A69" s="135" t="s">
        <v>405</v>
      </c>
      <c r="B69" s="136" t="s">
        <v>399</v>
      </c>
      <c r="C69" s="136" t="s">
        <v>609</v>
      </c>
      <c r="D69" s="136"/>
      <c r="E69" s="137"/>
      <c r="F69" s="138"/>
      <c r="G69" s="138"/>
      <c r="H69" s="136">
        <v>11756.12</v>
      </c>
      <c r="I69" s="139"/>
      <c r="J69" s="138"/>
      <c r="K69" s="136"/>
      <c r="L69" s="136"/>
      <c r="M69" s="136"/>
      <c r="N69" s="136" t="s">
        <v>400</v>
      </c>
      <c r="O69" s="136"/>
      <c r="P69" s="151"/>
      <c r="Q69" s="151"/>
      <c r="R69" s="98"/>
      <c r="S69" s="98"/>
      <c r="T69" s="98"/>
      <c r="U69" s="57">
        <v>1</v>
      </c>
    </row>
    <row r="70" spans="1:228" ht="112.5">
      <c r="A70" s="135" t="s">
        <v>406</v>
      </c>
      <c r="B70" s="136" t="s">
        <v>401</v>
      </c>
      <c r="C70" s="136" t="s">
        <v>610</v>
      </c>
      <c r="D70" s="136"/>
      <c r="E70" s="137"/>
      <c r="F70" s="138"/>
      <c r="G70" s="138"/>
      <c r="H70" s="136">
        <v>2264.6999999999998</v>
      </c>
      <c r="I70" s="139"/>
      <c r="J70" s="138"/>
      <c r="K70" s="136"/>
      <c r="L70" s="136"/>
      <c r="M70" s="136"/>
      <c r="N70" s="136" t="s">
        <v>402</v>
      </c>
      <c r="O70" s="136"/>
      <c r="P70" s="151"/>
      <c r="Q70" s="151"/>
      <c r="R70" s="98"/>
      <c r="S70" s="98"/>
      <c r="T70" s="98"/>
      <c r="U70" s="57">
        <v>1</v>
      </c>
    </row>
    <row r="71" spans="1:228" s="57" customFormat="1">
      <c r="A71" s="88">
        <v>20</v>
      </c>
      <c r="B71" s="60" t="s">
        <v>522</v>
      </c>
      <c r="C71" s="60"/>
      <c r="D71" s="60"/>
      <c r="E71" s="60"/>
      <c r="F71" s="89"/>
      <c r="G71" s="90"/>
      <c r="H71" s="90"/>
      <c r="I71" s="90"/>
      <c r="J71" s="91"/>
      <c r="K71" s="60"/>
      <c r="L71" s="60"/>
      <c r="M71" s="60"/>
      <c r="N71" s="88"/>
      <c r="O71" s="60"/>
      <c r="U71" s="57">
        <v>1</v>
      </c>
    </row>
    <row r="72" spans="1:228" ht="75.75" customHeight="1">
      <c r="A72" s="37" t="s">
        <v>444</v>
      </c>
      <c r="B72" s="64" t="s">
        <v>523</v>
      </c>
      <c r="C72" s="64" t="s">
        <v>522</v>
      </c>
      <c r="D72" s="37"/>
      <c r="E72" s="93"/>
      <c r="F72" s="67">
        <v>6900</v>
      </c>
      <c r="G72" s="39"/>
      <c r="H72" s="39"/>
      <c r="I72" s="39"/>
      <c r="J72" s="42"/>
      <c r="K72" s="37" t="s">
        <v>132</v>
      </c>
      <c r="L72" s="37" t="s">
        <v>133</v>
      </c>
      <c r="M72" s="64" t="s">
        <v>524</v>
      </c>
      <c r="N72" s="64" t="s">
        <v>525</v>
      </c>
      <c r="O72" s="146"/>
      <c r="P72" s="98"/>
      <c r="Q72" s="98"/>
      <c r="R72" s="98"/>
      <c r="S72" s="98"/>
      <c r="T72" s="98"/>
      <c r="U72" s="57">
        <v>1</v>
      </c>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c r="HH72" s="98"/>
      <c r="HI72" s="98"/>
      <c r="HJ72" s="98"/>
      <c r="HK72" s="98"/>
      <c r="HL72" s="98"/>
      <c r="HM72" s="98"/>
      <c r="HN72" s="98"/>
      <c r="HO72" s="98"/>
      <c r="HP72" s="98"/>
      <c r="HQ72" s="98"/>
      <c r="HR72" s="98"/>
      <c r="HS72" s="98"/>
      <c r="HT72" s="98"/>
    </row>
    <row r="76" spans="1:228">
      <c r="B76" s="51">
        <f>66-20</f>
        <v>46</v>
      </c>
    </row>
  </sheetData>
  <mergeCells count="9">
    <mergeCell ref="A2:O2"/>
    <mergeCell ref="A3:O3"/>
    <mergeCell ref="A4:O4"/>
    <mergeCell ref="A5:A6"/>
    <mergeCell ref="B5:B6"/>
    <mergeCell ref="C5:C6"/>
    <mergeCell ref="D5:J5"/>
    <mergeCell ref="K5:N5"/>
    <mergeCell ref="M6:N6"/>
  </mergeCells>
  <phoneticPr fontId="8" type="noConversion"/>
  <printOptions horizontalCentered="1"/>
  <pageMargins left="0" right="0" top="0.5" bottom="0.5" header="0.05" footer="0.05"/>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2A48-45D4-4A6F-A719-6F67EC99A8E4}">
  <dimension ref="A1:HY89"/>
  <sheetViews>
    <sheetView zoomScale="70" zoomScaleNormal="70" workbookViewId="0">
      <pane xSplit="6" ySplit="6" topLeftCell="G7" activePane="bottomRight" state="frozen"/>
      <selection pane="topRight" activeCell="G1" sqref="G1"/>
      <selection pane="bottomLeft" activeCell="A8" sqref="A8"/>
      <selection pane="bottomRight" activeCell="A3" sqref="A2:P3"/>
    </sheetView>
  </sheetViews>
  <sheetFormatPr defaultRowHeight="18.75"/>
  <cols>
    <col min="1" max="1" width="10.140625" style="56" bestFit="1" customWidth="1"/>
    <col min="2" max="2" width="59.28515625" style="51" customWidth="1"/>
    <col min="3" max="3" width="24.7109375" style="51" customWidth="1"/>
    <col min="4" max="4" width="19.5703125" style="51" bestFit="1" customWidth="1"/>
    <col min="5" max="5" width="24.85546875" style="51" bestFit="1" customWidth="1"/>
    <col min="6" max="6" width="21" style="51" customWidth="1"/>
    <col min="7" max="7" width="25.42578125" style="187" customWidth="1"/>
    <col min="8" max="8" width="19.7109375" style="187" customWidth="1"/>
    <col min="9" max="9" width="20" style="187" bestFit="1" customWidth="1"/>
    <col min="10" max="10" width="13.85546875" style="56" bestFit="1" customWidth="1"/>
    <col min="11" max="11" width="14.28515625" style="56" bestFit="1" customWidth="1"/>
    <col min="12" max="12" width="15.42578125" style="56" bestFit="1" customWidth="1"/>
    <col min="13" max="13" width="31.140625" style="51" bestFit="1" customWidth="1"/>
    <col min="14" max="14" width="20.140625" style="51" bestFit="1" customWidth="1"/>
    <col min="15" max="15" width="40.85546875" style="51" customWidth="1"/>
    <col min="16" max="16" width="67.85546875" style="51" bestFit="1" customWidth="1"/>
    <col min="17" max="16384" width="9.140625" style="51"/>
  </cols>
  <sheetData>
    <row r="1" spans="1:232">
      <c r="A1" s="15" t="s">
        <v>28</v>
      </c>
    </row>
    <row r="2" spans="1:232" s="57" customFormat="1" ht="24" customHeight="1">
      <c r="A2" s="223" t="s">
        <v>31</v>
      </c>
      <c r="B2" s="223"/>
      <c r="C2" s="223"/>
      <c r="D2" s="223"/>
      <c r="E2" s="223"/>
      <c r="F2" s="223"/>
      <c r="G2" s="223"/>
      <c r="H2" s="223"/>
      <c r="I2" s="223"/>
      <c r="J2" s="223"/>
      <c r="K2" s="223"/>
      <c r="L2" s="223"/>
      <c r="M2" s="223"/>
      <c r="N2" s="223"/>
      <c r="O2" s="223"/>
      <c r="P2" s="223"/>
    </row>
    <row r="3" spans="1:232" s="57" customFormat="1" ht="14.25" customHeight="1">
      <c r="A3" s="224" t="s">
        <v>623</v>
      </c>
      <c r="B3" s="224"/>
      <c r="C3" s="224"/>
      <c r="D3" s="224"/>
      <c r="E3" s="224"/>
      <c r="F3" s="224"/>
      <c r="G3" s="224"/>
      <c r="H3" s="224"/>
      <c r="I3" s="224"/>
      <c r="J3" s="224"/>
      <c r="K3" s="224"/>
      <c r="L3" s="224"/>
      <c r="M3" s="224"/>
      <c r="N3" s="224"/>
      <c r="O3" s="224"/>
      <c r="P3" s="224"/>
    </row>
    <row r="4" spans="1:232" s="58" customFormat="1">
      <c r="A4" s="225"/>
      <c r="B4" s="225"/>
      <c r="C4" s="225"/>
      <c r="D4" s="225"/>
      <c r="E4" s="225"/>
      <c r="F4" s="225"/>
      <c r="G4" s="225"/>
      <c r="H4" s="225"/>
      <c r="I4" s="225"/>
      <c r="J4" s="225"/>
      <c r="K4" s="225"/>
      <c r="L4" s="225"/>
      <c r="M4" s="225"/>
      <c r="N4" s="225"/>
      <c r="O4" s="225"/>
      <c r="P4" s="225"/>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row>
    <row r="5" spans="1:232" s="60" customFormat="1">
      <c r="A5" s="226" t="s">
        <v>0</v>
      </c>
      <c r="B5" s="226" t="s">
        <v>1</v>
      </c>
      <c r="C5" s="226" t="s">
        <v>9</v>
      </c>
      <c r="D5" s="226" t="s">
        <v>33</v>
      </c>
      <c r="E5" s="226"/>
      <c r="F5" s="226"/>
      <c r="G5" s="226"/>
      <c r="H5" s="226"/>
      <c r="I5" s="226"/>
      <c r="J5" s="226"/>
      <c r="K5" s="226" t="s">
        <v>6</v>
      </c>
      <c r="L5" s="226"/>
      <c r="M5" s="226"/>
      <c r="N5" s="226"/>
      <c r="O5" s="226"/>
      <c r="P5" s="59" t="s">
        <v>3</v>
      </c>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row>
    <row r="6" spans="1:232" s="60" customFormat="1" ht="112.5">
      <c r="A6" s="226"/>
      <c r="B6" s="226"/>
      <c r="C6" s="226"/>
      <c r="D6" s="59" t="s">
        <v>14</v>
      </c>
      <c r="E6" s="59" t="s">
        <v>2</v>
      </c>
      <c r="F6" s="63" t="s">
        <v>4</v>
      </c>
      <c r="G6" s="148" t="s">
        <v>10</v>
      </c>
      <c r="H6" s="59" t="s">
        <v>11</v>
      </c>
      <c r="I6" s="59" t="s">
        <v>13</v>
      </c>
      <c r="J6" s="59" t="s">
        <v>12</v>
      </c>
      <c r="K6" s="59" t="s">
        <v>18</v>
      </c>
      <c r="L6" s="59" t="s">
        <v>17</v>
      </c>
      <c r="M6" s="59" t="s">
        <v>7</v>
      </c>
      <c r="N6" s="59" t="s">
        <v>8</v>
      </c>
      <c r="O6" s="59" t="s">
        <v>34</v>
      </c>
      <c r="P6" s="59"/>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row>
    <row r="7" spans="1:232" s="60" customFormat="1">
      <c r="A7" s="59">
        <v>1</v>
      </c>
      <c r="B7" s="116" t="s">
        <v>44</v>
      </c>
      <c r="C7" s="116"/>
      <c r="D7" s="116"/>
      <c r="E7" s="140"/>
      <c r="F7" s="141"/>
      <c r="G7" s="143"/>
      <c r="H7" s="143"/>
      <c r="I7" s="143"/>
      <c r="J7" s="144"/>
      <c r="K7" s="144" t="s">
        <v>19</v>
      </c>
      <c r="L7" s="144"/>
      <c r="M7" s="116"/>
      <c r="N7" s="116"/>
      <c r="O7" s="116"/>
      <c r="P7" s="116"/>
      <c r="Q7" s="57">
        <v>1</v>
      </c>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row>
    <row r="8" spans="1:232" s="71" customFormat="1" ht="56.25">
      <c r="A8" s="37" t="s">
        <v>109</v>
      </c>
      <c r="B8" s="64" t="s">
        <v>49</v>
      </c>
      <c r="C8" s="64" t="s">
        <v>576</v>
      </c>
      <c r="D8" s="64">
        <v>429</v>
      </c>
      <c r="E8" s="66">
        <v>43682</v>
      </c>
      <c r="F8" s="118">
        <v>5019.2</v>
      </c>
      <c r="G8" s="118"/>
      <c r="H8" s="118">
        <v>5019.2</v>
      </c>
      <c r="I8" s="39"/>
      <c r="J8" s="42"/>
      <c r="K8" s="42"/>
      <c r="L8" s="42"/>
      <c r="M8" s="37"/>
      <c r="N8" s="37"/>
      <c r="O8" s="37" t="s">
        <v>50</v>
      </c>
      <c r="P8" s="64" t="s">
        <v>51</v>
      </c>
      <c r="Q8" s="57">
        <v>1</v>
      </c>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row>
    <row r="9" spans="1:232" s="71" customFormat="1" ht="56.25">
      <c r="A9" s="37" t="s">
        <v>107</v>
      </c>
      <c r="B9" s="64" t="s">
        <v>52</v>
      </c>
      <c r="C9" s="64" t="s">
        <v>53</v>
      </c>
      <c r="D9" s="64">
        <v>462</v>
      </c>
      <c r="E9" s="66">
        <v>43690</v>
      </c>
      <c r="F9" s="118">
        <v>9263.6</v>
      </c>
      <c r="G9" s="118"/>
      <c r="H9" s="118"/>
      <c r="I9" s="39"/>
      <c r="J9" s="42"/>
      <c r="K9" s="42"/>
      <c r="L9" s="42"/>
      <c r="M9" s="37" t="s">
        <v>122</v>
      </c>
      <c r="N9" s="37" t="s">
        <v>122</v>
      </c>
      <c r="O9" s="37" t="s">
        <v>54</v>
      </c>
      <c r="P9" s="64" t="s">
        <v>55</v>
      </c>
      <c r="Q9" s="57">
        <v>1</v>
      </c>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row>
    <row r="10" spans="1:232" s="71" customFormat="1" ht="56.25">
      <c r="A10" s="37" t="s">
        <v>108</v>
      </c>
      <c r="B10" s="64" t="s">
        <v>56</v>
      </c>
      <c r="C10" s="64" t="s">
        <v>577</v>
      </c>
      <c r="D10" s="64">
        <v>2801</v>
      </c>
      <c r="E10" s="66">
        <v>43684</v>
      </c>
      <c r="F10" s="118">
        <v>6421</v>
      </c>
      <c r="G10" s="118">
        <v>6421</v>
      </c>
      <c r="H10" s="39"/>
      <c r="I10" s="39"/>
      <c r="J10" s="42"/>
      <c r="K10" s="42" t="s">
        <v>47</v>
      </c>
      <c r="L10" s="42"/>
      <c r="M10" s="37" t="s">
        <v>121</v>
      </c>
      <c r="N10" s="37" t="s">
        <v>122</v>
      </c>
      <c r="O10" s="37" t="s">
        <v>57</v>
      </c>
      <c r="P10" s="64" t="s">
        <v>58</v>
      </c>
      <c r="Q10" s="57">
        <v>1</v>
      </c>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row>
    <row r="11" spans="1:232" s="86" customFormat="1" ht="56.25">
      <c r="A11" s="37" t="s">
        <v>224</v>
      </c>
      <c r="B11" s="64" t="s">
        <v>59</v>
      </c>
      <c r="C11" s="64" t="s">
        <v>578</v>
      </c>
      <c r="D11" s="64" t="s">
        <v>60</v>
      </c>
      <c r="E11" s="66" t="s">
        <v>61</v>
      </c>
      <c r="F11" s="118">
        <v>1991.2</v>
      </c>
      <c r="G11" s="118">
        <v>1991.2</v>
      </c>
      <c r="H11" s="100"/>
      <c r="I11" s="100"/>
      <c r="J11" s="50"/>
      <c r="K11" s="50" t="s">
        <v>47</v>
      </c>
      <c r="L11" s="50"/>
      <c r="M11" s="37" t="s">
        <v>122</v>
      </c>
      <c r="N11" s="37" t="s">
        <v>122</v>
      </c>
      <c r="O11" s="37" t="s">
        <v>62</v>
      </c>
      <c r="P11" s="76" t="s">
        <v>63</v>
      </c>
      <c r="Q11" s="57">
        <v>1</v>
      </c>
    </row>
    <row r="12" spans="1:232" s="86" customFormat="1" ht="112.5">
      <c r="A12" s="37" t="s">
        <v>225</v>
      </c>
      <c r="B12" s="64" t="s">
        <v>64</v>
      </c>
      <c r="C12" s="64" t="s">
        <v>65</v>
      </c>
      <c r="D12" s="64">
        <v>43</v>
      </c>
      <c r="E12" s="66">
        <v>43115</v>
      </c>
      <c r="F12" s="118">
        <v>5849.7</v>
      </c>
      <c r="G12" s="118">
        <v>3285.7</v>
      </c>
      <c r="H12" s="100"/>
      <c r="I12" s="118">
        <v>2564</v>
      </c>
      <c r="J12" s="50"/>
      <c r="K12" s="50"/>
      <c r="L12" s="50"/>
      <c r="M12" s="37" t="s">
        <v>132</v>
      </c>
      <c r="N12" s="37"/>
      <c r="O12" s="37" t="s">
        <v>66</v>
      </c>
      <c r="P12" s="79" t="s">
        <v>67</v>
      </c>
      <c r="Q12" s="57">
        <v>1</v>
      </c>
    </row>
    <row r="13" spans="1:232" s="57" customFormat="1">
      <c r="A13" s="87">
        <v>2</v>
      </c>
      <c r="B13" s="60" t="s">
        <v>68</v>
      </c>
      <c r="C13" s="60"/>
      <c r="D13" s="60"/>
      <c r="E13" s="60"/>
      <c r="F13" s="60"/>
      <c r="G13" s="192"/>
      <c r="H13" s="192"/>
      <c r="I13" s="192"/>
      <c r="J13" s="87"/>
      <c r="K13" s="87"/>
      <c r="L13" s="87"/>
      <c r="M13" s="60"/>
      <c r="N13" s="60"/>
      <c r="O13" s="60"/>
      <c r="P13" s="60"/>
      <c r="Q13" s="57">
        <v>1</v>
      </c>
    </row>
    <row r="14" spans="1:232" s="71" customFormat="1" ht="61.5" customHeight="1">
      <c r="A14" s="37" t="s">
        <v>110</v>
      </c>
      <c r="B14" s="17" t="s">
        <v>75</v>
      </c>
      <c r="C14" s="17" t="s">
        <v>71</v>
      </c>
      <c r="D14" s="17">
        <v>109</v>
      </c>
      <c r="E14" s="17" t="s">
        <v>76</v>
      </c>
      <c r="F14" s="18">
        <v>7454.1</v>
      </c>
      <c r="G14" s="18">
        <f>4063.5+97.9</f>
        <v>4161.3999999999996</v>
      </c>
      <c r="H14" s="18"/>
      <c r="I14" s="18">
        <f>289.2+2802.7+200.8</f>
        <v>3292.7</v>
      </c>
      <c r="J14" s="18"/>
      <c r="K14" s="19" t="s">
        <v>47</v>
      </c>
      <c r="L14" s="18"/>
      <c r="M14" s="17" t="s">
        <v>77</v>
      </c>
      <c r="N14" s="18" t="s">
        <v>78</v>
      </c>
      <c r="O14" s="19" t="s">
        <v>79</v>
      </c>
      <c r="P14" s="64"/>
      <c r="Q14" s="57">
        <v>1</v>
      </c>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row>
    <row r="15" spans="1:232" s="191" customFormat="1">
      <c r="A15" s="188">
        <v>3</v>
      </c>
      <c r="B15" s="189" t="s">
        <v>80</v>
      </c>
      <c r="C15" s="189"/>
      <c r="D15" s="189"/>
      <c r="E15" s="189"/>
      <c r="F15" s="189"/>
      <c r="G15" s="190"/>
      <c r="H15" s="190"/>
      <c r="I15" s="190"/>
      <c r="J15" s="188"/>
      <c r="K15" s="188"/>
      <c r="L15" s="188"/>
      <c r="M15" s="189"/>
      <c r="N15" s="189"/>
      <c r="O15" s="189"/>
      <c r="P15" s="189"/>
      <c r="Q15" s="57">
        <v>1</v>
      </c>
    </row>
    <row r="16" spans="1:232" s="71" customFormat="1" ht="56.25">
      <c r="A16" s="37" t="s">
        <v>111</v>
      </c>
      <c r="B16" s="64" t="s">
        <v>96</v>
      </c>
      <c r="C16" s="37" t="s">
        <v>97</v>
      </c>
      <c r="D16" s="37">
        <v>1052</v>
      </c>
      <c r="E16" s="93">
        <v>43658</v>
      </c>
      <c r="F16" s="67">
        <v>135</v>
      </c>
      <c r="G16" s="39">
        <v>135</v>
      </c>
      <c r="H16" s="39"/>
      <c r="I16" s="39"/>
      <c r="J16" s="42"/>
      <c r="K16" s="42" t="s">
        <v>47</v>
      </c>
      <c r="L16" s="42"/>
      <c r="M16" s="37" t="s">
        <v>98</v>
      </c>
      <c r="N16" s="37" t="s">
        <v>87</v>
      </c>
      <c r="O16" s="37" t="s">
        <v>99</v>
      </c>
      <c r="P16" s="37" t="s">
        <v>100</v>
      </c>
      <c r="Q16" s="57">
        <v>1</v>
      </c>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row>
    <row r="17" spans="1:232" s="71" customFormat="1" ht="56.25">
      <c r="A17" s="37" t="s">
        <v>128</v>
      </c>
      <c r="B17" s="64" t="s">
        <v>96</v>
      </c>
      <c r="C17" s="37" t="s">
        <v>101</v>
      </c>
      <c r="D17" s="37">
        <v>146</v>
      </c>
      <c r="E17" s="93">
        <v>36580</v>
      </c>
      <c r="F17" s="67">
        <v>174.5</v>
      </c>
      <c r="G17" s="39">
        <v>174.5</v>
      </c>
      <c r="H17" s="39"/>
      <c r="I17" s="39"/>
      <c r="J17" s="42"/>
      <c r="K17" s="42"/>
      <c r="L17" s="42"/>
      <c r="M17" s="37" t="s">
        <v>87</v>
      </c>
      <c r="N17" s="37" t="s">
        <v>88</v>
      </c>
      <c r="O17" s="37" t="s">
        <v>102</v>
      </c>
      <c r="P17" s="37" t="s">
        <v>103</v>
      </c>
      <c r="Q17" s="57">
        <v>1</v>
      </c>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row>
    <row r="18" spans="1:232" s="57" customFormat="1">
      <c r="A18" s="87">
        <v>4</v>
      </c>
      <c r="B18" s="60" t="s">
        <v>212</v>
      </c>
      <c r="C18" s="60"/>
      <c r="D18" s="60"/>
      <c r="E18" s="60"/>
      <c r="F18" s="60"/>
      <c r="G18" s="192"/>
      <c r="H18" s="192"/>
      <c r="I18" s="192"/>
      <c r="J18" s="87"/>
      <c r="K18" s="87"/>
      <c r="L18" s="87"/>
      <c r="M18" s="60"/>
      <c r="N18" s="60"/>
      <c r="O18" s="60"/>
      <c r="P18" s="60"/>
      <c r="Q18" s="57">
        <v>1</v>
      </c>
    </row>
    <row r="19" spans="1:232" ht="37.5">
      <c r="A19" s="37" t="s">
        <v>112</v>
      </c>
      <c r="B19" s="64" t="s">
        <v>221</v>
      </c>
      <c r="C19" s="64" t="s">
        <v>222</v>
      </c>
      <c r="D19" s="64">
        <v>432</v>
      </c>
      <c r="E19" s="93">
        <v>43683</v>
      </c>
      <c r="F19" s="69">
        <v>22041.97</v>
      </c>
      <c r="G19" s="99">
        <v>11479.89</v>
      </c>
      <c r="H19" s="99">
        <v>0</v>
      </c>
      <c r="I19" s="99">
        <v>10562.080000000002</v>
      </c>
      <c r="J19" s="42">
        <v>0</v>
      </c>
      <c r="K19" s="42" t="s">
        <v>47</v>
      </c>
      <c r="L19" s="42"/>
      <c r="M19" s="64"/>
      <c r="N19" s="64"/>
      <c r="O19" s="64" t="s">
        <v>223</v>
      </c>
      <c r="P19" s="64"/>
      <c r="Q19" s="57">
        <v>1</v>
      </c>
    </row>
    <row r="20" spans="1:232" s="57" customFormat="1">
      <c r="A20" s="87">
        <v>5</v>
      </c>
      <c r="B20" s="60" t="s">
        <v>291</v>
      </c>
      <c r="C20" s="60"/>
      <c r="D20" s="60"/>
      <c r="E20" s="60"/>
      <c r="F20" s="60"/>
      <c r="G20" s="192"/>
      <c r="H20" s="192"/>
      <c r="I20" s="192"/>
      <c r="J20" s="87"/>
      <c r="K20" s="87"/>
      <c r="L20" s="87"/>
      <c r="M20" s="60"/>
      <c r="N20" s="60"/>
      <c r="O20" s="60"/>
      <c r="P20" s="60"/>
      <c r="Q20" s="57">
        <v>1</v>
      </c>
    </row>
    <row r="21" spans="1:232" ht="37.5">
      <c r="A21" s="37" t="s">
        <v>113</v>
      </c>
      <c r="B21" s="101" t="s">
        <v>295</v>
      </c>
      <c r="C21" s="64" t="s">
        <v>291</v>
      </c>
      <c r="D21" s="112">
        <v>961</v>
      </c>
      <c r="E21" s="38" t="s">
        <v>296</v>
      </c>
      <c r="F21" s="67">
        <v>36955</v>
      </c>
      <c r="G21" s="39">
        <v>18518.900000000001</v>
      </c>
      <c r="H21" s="39"/>
      <c r="I21" s="39">
        <v>18436.099999999999</v>
      </c>
      <c r="J21" s="42"/>
      <c r="K21" s="42" t="s">
        <v>297</v>
      </c>
      <c r="L21" s="42"/>
      <c r="M21" s="64" t="s">
        <v>298</v>
      </c>
      <c r="N21" s="172" t="s">
        <v>78</v>
      </c>
      <c r="O21" s="64" t="s">
        <v>299</v>
      </c>
      <c r="P21" s="64"/>
      <c r="Q21" s="57">
        <v>1</v>
      </c>
    </row>
    <row r="22" spans="1:232">
      <c r="A22" s="37" t="s">
        <v>172</v>
      </c>
      <c r="B22" s="101" t="s">
        <v>300</v>
      </c>
      <c r="C22" s="64" t="s">
        <v>291</v>
      </c>
      <c r="D22" s="112">
        <v>209</v>
      </c>
      <c r="E22" s="38">
        <v>45872</v>
      </c>
      <c r="F22" s="67">
        <v>6225.3</v>
      </c>
      <c r="G22" s="39">
        <v>2345.96</v>
      </c>
      <c r="H22" s="39"/>
      <c r="I22" s="39">
        <v>3879.34</v>
      </c>
      <c r="J22" s="42"/>
      <c r="K22" s="42" t="s">
        <v>297</v>
      </c>
      <c r="L22" s="42"/>
      <c r="M22" s="172" t="s">
        <v>301</v>
      </c>
      <c r="N22" s="172" t="s">
        <v>301</v>
      </c>
      <c r="O22" s="64" t="s">
        <v>302</v>
      </c>
      <c r="P22" s="64"/>
      <c r="Q22" s="57">
        <v>1</v>
      </c>
    </row>
    <row r="23" spans="1:232" ht="56.25">
      <c r="A23" s="37" t="s">
        <v>173</v>
      </c>
      <c r="B23" s="193" t="s">
        <v>303</v>
      </c>
      <c r="C23" s="64" t="s">
        <v>291</v>
      </c>
      <c r="D23" s="112">
        <v>247</v>
      </c>
      <c r="E23" s="38" t="s">
        <v>304</v>
      </c>
      <c r="F23" s="67">
        <v>10453.1</v>
      </c>
      <c r="G23" s="39">
        <v>4660</v>
      </c>
      <c r="H23" s="39"/>
      <c r="I23" s="39">
        <v>5793.1</v>
      </c>
      <c r="J23" s="42"/>
      <c r="K23" s="42"/>
      <c r="L23" s="42" t="s">
        <v>47</v>
      </c>
      <c r="M23" s="172" t="s">
        <v>301</v>
      </c>
      <c r="N23" s="172" t="s">
        <v>301</v>
      </c>
      <c r="O23" s="64" t="s">
        <v>305</v>
      </c>
      <c r="P23" s="64"/>
      <c r="Q23" s="57">
        <v>1</v>
      </c>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row>
    <row r="24" spans="1:232" ht="37.5">
      <c r="A24" s="37" t="s">
        <v>174</v>
      </c>
      <c r="B24" s="193" t="s">
        <v>292</v>
      </c>
      <c r="C24" s="64" t="s">
        <v>291</v>
      </c>
      <c r="D24" s="185">
        <v>495</v>
      </c>
      <c r="E24" s="168" t="s">
        <v>306</v>
      </c>
      <c r="F24" s="194">
        <v>28703.1</v>
      </c>
      <c r="G24" s="40">
        <v>5889.3</v>
      </c>
      <c r="H24" s="40"/>
      <c r="I24" s="40">
        <v>8161.6</v>
      </c>
      <c r="J24" s="50"/>
      <c r="K24" s="50"/>
      <c r="L24" s="45" t="s">
        <v>47</v>
      </c>
      <c r="M24" s="168" t="s">
        <v>301</v>
      </c>
      <c r="N24" s="168" t="s">
        <v>301</v>
      </c>
      <c r="O24" s="64" t="s">
        <v>307</v>
      </c>
      <c r="P24" s="81"/>
      <c r="Q24" s="57">
        <v>1</v>
      </c>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row>
    <row r="25" spans="1:232" ht="56.25">
      <c r="A25" s="37" t="s">
        <v>562</v>
      </c>
      <c r="B25" s="193" t="s">
        <v>308</v>
      </c>
      <c r="C25" s="64" t="s">
        <v>291</v>
      </c>
      <c r="D25" s="112">
        <v>388</v>
      </c>
      <c r="E25" s="38" t="s">
        <v>309</v>
      </c>
      <c r="F25" s="67">
        <v>8758.4</v>
      </c>
      <c r="G25" s="39">
        <v>1693.6</v>
      </c>
      <c r="H25" s="39"/>
      <c r="I25" s="39">
        <v>5072.3</v>
      </c>
      <c r="J25" s="42"/>
      <c r="K25" s="42"/>
      <c r="L25" s="42" t="s">
        <v>47</v>
      </c>
      <c r="M25" s="172" t="s">
        <v>301</v>
      </c>
      <c r="N25" s="172" t="s">
        <v>301</v>
      </c>
      <c r="O25" s="64" t="s">
        <v>307</v>
      </c>
      <c r="P25" s="64"/>
      <c r="Q25" s="57">
        <v>1</v>
      </c>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row>
    <row r="26" spans="1:232" ht="56.25">
      <c r="A26" s="37" t="s">
        <v>563</v>
      </c>
      <c r="B26" s="107" t="s">
        <v>310</v>
      </c>
      <c r="C26" s="64" t="s">
        <v>291</v>
      </c>
      <c r="D26" s="185">
        <v>647</v>
      </c>
      <c r="E26" s="47">
        <v>45542</v>
      </c>
      <c r="F26" s="194">
        <v>41609.599999999999</v>
      </c>
      <c r="G26" s="40">
        <v>16341.2</v>
      </c>
      <c r="H26" s="40">
        <v>1664.7</v>
      </c>
      <c r="I26" s="40">
        <v>23603.7</v>
      </c>
      <c r="J26" s="50"/>
      <c r="K26" s="45" t="s">
        <v>297</v>
      </c>
      <c r="L26" s="50"/>
      <c r="M26" s="168" t="s">
        <v>301</v>
      </c>
      <c r="N26" s="168" t="s">
        <v>301</v>
      </c>
      <c r="O26" s="64" t="s">
        <v>311</v>
      </c>
      <c r="P26" s="81"/>
      <c r="Q26" s="57">
        <v>1</v>
      </c>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c r="HX26" s="86"/>
    </row>
    <row r="27" spans="1:232" ht="56.25">
      <c r="A27" s="37" t="s">
        <v>564</v>
      </c>
      <c r="B27" s="107" t="s">
        <v>312</v>
      </c>
      <c r="C27" s="64" t="s">
        <v>291</v>
      </c>
      <c r="D27" s="185">
        <v>203</v>
      </c>
      <c r="E27" s="47">
        <v>45841</v>
      </c>
      <c r="F27" s="194">
        <v>7112.7</v>
      </c>
      <c r="G27" s="40">
        <v>4660</v>
      </c>
      <c r="H27" s="120"/>
      <c r="I27" s="40">
        <v>2452.6999999999998</v>
      </c>
      <c r="J27" s="50"/>
      <c r="K27" s="45" t="s">
        <v>297</v>
      </c>
      <c r="L27" s="50"/>
      <c r="M27" s="168" t="s">
        <v>301</v>
      </c>
      <c r="N27" s="168" t="s">
        <v>301</v>
      </c>
      <c r="O27" s="64" t="s">
        <v>311</v>
      </c>
      <c r="P27" s="81"/>
      <c r="Q27" s="57">
        <v>1</v>
      </c>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c r="HU27" s="86"/>
      <c r="HV27" s="86"/>
      <c r="HW27" s="86"/>
      <c r="HX27" s="86"/>
    </row>
    <row r="28" spans="1:232" ht="56.25">
      <c r="A28" s="37" t="s">
        <v>565</v>
      </c>
      <c r="B28" s="107" t="s">
        <v>313</v>
      </c>
      <c r="C28" s="64" t="s">
        <v>291</v>
      </c>
      <c r="D28" s="185">
        <v>617</v>
      </c>
      <c r="E28" s="47">
        <v>45814</v>
      </c>
      <c r="F28" s="194">
        <v>4707.8</v>
      </c>
      <c r="G28" s="40">
        <v>3142.4</v>
      </c>
      <c r="H28" s="40">
        <v>47.6</v>
      </c>
      <c r="I28" s="40">
        <v>1517.8</v>
      </c>
      <c r="J28" s="50"/>
      <c r="K28" s="45" t="s">
        <v>297</v>
      </c>
      <c r="L28" s="50"/>
      <c r="M28" s="168" t="s">
        <v>301</v>
      </c>
      <c r="N28" s="168" t="s">
        <v>301</v>
      </c>
      <c r="O28" s="64" t="s">
        <v>311</v>
      </c>
      <c r="P28" s="81"/>
      <c r="Q28" s="57">
        <v>1</v>
      </c>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row>
    <row r="29" spans="1:232" s="57" customFormat="1">
      <c r="A29" s="87">
        <v>6</v>
      </c>
      <c r="B29" s="60" t="s">
        <v>321</v>
      </c>
      <c r="C29" s="60"/>
      <c r="D29" s="60"/>
      <c r="E29" s="60"/>
      <c r="F29" s="60"/>
      <c r="G29" s="192"/>
      <c r="H29" s="192"/>
      <c r="I29" s="192"/>
      <c r="J29" s="87"/>
      <c r="K29" s="87"/>
      <c r="L29" s="87"/>
      <c r="M29" s="60"/>
      <c r="N29" s="60"/>
      <c r="O29" s="60"/>
      <c r="P29" s="60"/>
      <c r="Q29" s="57">
        <v>1</v>
      </c>
    </row>
    <row r="30" spans="1:232" ht="37.5">
      <c r="A30" s="37" t="s">
        <v>135</v>
      </c>
      <c r="B30" s="64" t="s">
        <v>327</v>
      </c>
      <c r="C30" s="64" t="s">
        <v>328</v>
      </c>
      <c r="D30" s="64">
        <v>591</v>
      </c>
      <c r="E30" s="93">
        <v>45085</v>
      </c>
      <c r="F30" s="92">
        <v>18698</v>
      </c>
      <c r="G30" s="165">
        <v>4935</v>
      </c>
      <c r="H30" s="165">
        <v>0</v>
      </c>
      <c r="I30" s="165">
        <v>10645</v>
      </c>
      <c r="J30" s="195">
        <v>3118</v>
      </c>
      <c r="K30" s="42" t="s">
        <v>297</v>
      </c>
      <c r="L30" s="42"/>
      <c r="M30" s="196" t="s">
        <v>329</v>
      </c>
      <c r="N30" s="196" t="s">
        <v>330</v>
      </c>
      <c r="O30" s="64"/>
      <c r="P30" s="64"/>
      <c r="Q30" s="57">
        <v>1</v>
      </c>
    </row>
    <row r="31" spans="1:232" ht="37.5">
      <c r="A31" s="37" t="s">
        <v>136</v>
      </c>
      <c r="B31" s="64" t="s">
        <v>331</v>
      </c>
      <c r="C31" s="64" t="s">
        <v>328</v>
      </c>
      <c r="D31" s="64">
        <v>236</v>
      </c>
      <c r="E31" s="93">
        <v>44630</v>
      </c>
      <c r="F31" s="92">
        <v>26365</v>
      </c>
      <c r="G31" s="165">
        <v>12827</v>
      </c>
      <c r="H31" s="165">
        <v>0</v>
      </c>
      <c r="I31" s="165">
        <v>13538</v>
      </c>
      <c r="J31" s="195">
        <v>0</v>
      </c>
      <c r="K31" s="195" t="s">
        <v>47</v>
      </c>
      <c r="L31" s="42"/>
      <c r="M31" s="196" t="s">
        <v>329</v>
      </c>
      <c r="N31" s="196" t="s">
        <v>330</v>
      </c>
      <c r="O31" s="64"/>
      <c r="P31" s="64"/>
      <c r="Q31" s="57">
        <v>1</v>
      </c>
    </row>
    <row r="32" spans="1:232" ht="37.5">
      <c r="A32" s="37" t="s">
        <v>194</v>
      </c>
      <c r="B32" s="64" t="s">
        <v>332</v>
      </c>
      <c r="C32" s="64" t="s">
        <v>328</v>
      </c>
      <c r="D32" s="64">
        <v>1313</v>
      </c>
      <c r="E32" s="93">
        <v>45257</v>
      </c>
      <c r="F32" s="67">
        <v>15384</v>
      </c>
      <c r="G32" s="68">
        <v>4190.6400000000003</v>
      </c>
      <c r="H32" s="68">
        <v>0</v>
      </c>
      <c r="I32" s="68">
        <v>11193.36</v>
      </c>
      <c r="J32" s="197">
        <v>0</v>
      </c>
      <c r="K32" s="42" t="s">
        <v>47</v>
      </c>
      <c r="L32" s="42"/>
      <c r="M32" s="196" t="s">
        <v>329</v>
      </c>
      <c r="N32" s="196" t="s">
        <v>330</v>
      </c>
      <c r="O32" s="64"/>
      <c r="P32" s="64"/>
      <c r="Q32" s="57">
        <v>1</v>
      </c>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row>
    <row r="33" spans="1:232" ht="37.5">
      <c r="A33" s="37" t="s">
        <v>314</v>
      </c>
      <c r="B33" s="64" t="s">
        <v>333</v>
      </c>
      <c r="C33" s="64" t="s">
        <v>334</v>
      </c>
      <c r="D33" s="64">
        <v>866</v>
      </c>
      <c r="E33" s="93">
        <v>44784</v>
      </c>
      <c r="F33" s="92">
        <v>79595</v>
      </c>
      <c r="G33" s="165">
        <v>24090</v>
      </c>
      <c r="H33" s="165">
        <v>4309</v>
      </c>
      <c r="I33" s="165">
        <v>51196</v>
      </c>
      <c r="J33" s="195">
        <v>0</v>
      </c>
      <c r="K33" s="42" t="s">
        <v>47</v>
      </c>
      <c r="L33" s="42"/>
      <c r="M33" s="196" t="s">
        <v>329</v>
      </c>
      <c r="N33" s="196" t="s">
        <v>330</v>
      </c>
      <c r="O33" s="64"/>
      <c r="P33" s="64"/>
      <c r="Q33" s="57">
        <v>1</v>
      </c>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row>
    <row r="34" spans="1:232" ht="37.5">
      <c r="A34" s="37" t="s">
        <v>315</v>
      </c>
      <c r="B34" s="64" t="s">
        <v>335</v>
      </c>
      <c r="C34" s="64" t="s">
        <v>336</v>
      </c>
      <c r="D34" s="64">
        <v>832</v>
      </c>
      <c r="E34" s="93">
        <v>44785</v>
      </c>
      <c r="F34" s="92">
        <v>16750</v>
      </c>
      <c r="G34" s="165">
        <v>4919</v>
      </c>
      <c r="H34" s="165">
        <v>0</v>
      </c>
      <c r="I34" s="165">
        <v>11831</v>
      </c>
      <c r="J34" s="195">
        <v>0</v>
      </c>
      <c r="K34" s="42" t="s">
        <v>47</v>
      </c>
      <c r="L34" s="42"/>
      <c r="M34" s="196" t="s">
        <v>329</v>
      </c>
      <c r="N34" s="196" t="s">
        <v>330</v>
      </c>
      <c r="O34" s="64"/>
      <c r="P34" s="64"/>
      <c r="Q34" s="57">
        <v>1</v>
      </c>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row>
    <row r="35" spans="1:232" ht="56.25">
      <c r="A35" s="37" t="s">
        <v>316</v>
      </c>
      <c r="B35" s="64" t="s">
        <v>337</v>
      </c>
      <c r="C35" s="64" t="s">
        <v>338</v>
      </c>
      <c r="D35" s="64" t="s">
        <v>343</v>
      </c>
      <c r="E35" s="93" t="s">
        <v>339</v>
      </c>
      <c r="F35" s="92">
        <v>69602</v>
      </c>
      <c r="G35" s="165">
        <v>23853</v>
      </c>
      <c r="H35" s="165">
        <v>0</v>
      </c>
      <c r="I35" s="165">
        <v>42531</v>
      </c>
      <c r="J35" s="195">
        <v>3218</v>
      </c>
      <c r="K35" s="42" t="s">
        <v>47</v>
      </c>
      <c r="L35" s="42"/>
      <c r="M35" s="196" t="s">
        <v>329</v>
      </c>
      <c r="N35" s="196" t="s">
        <v>330</v>
      </c>
      <c r="O35" s="64"/>
      <c r="P35" s="64"/>
      <c r="Q35" s="57">
        <v>1</v>
      </c>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row>
    <row r="36" spans="1:232" s="57" customFormat="1">
      <c r="A36" s="88">
        <v>7</v>
      </c>
      <c r="B36" s="60" t="s">
        <v>354</v>
      </c>
      <c r="C36" s="60"/>
      <c r="D36" s="60"/>
      <c r="E36" s="60"/>
      <c r="F36" s="89"/>
      <c r="G36" s="90"/>
      <c r="H36" s="90"/>
      <c r="I36" s="90"/>
      <c r="J36" s="91"/>
      <c r="K36" s="60"/>
      <c r="L36" s="60"/>
      <c r="M36" s="60"/>
      <c r="N36" s="88"/>
      <c r="O36" s="60"/>
      <c r="P36" s="60"/>
      <c r="Q36" s="57">
        <v>1</v>
      </c>
    </row>
    <row r="37" spans="1:232">
      <c r="A37" s="37" t="s">
        <v>195</v>
      </c>
      <c r="B37" s="64" t="s">
        <v>355</v>
      </c>
      <c r="C37" s="64" t="s">
        <v>356</v>
      </c>
      <c r="D37" s="64">
        <v>292</v>
      </c>
      <c r="E37" s="66">
        <v>45743</v>
      </c>
      <c r="F37" s="160">
        <v>18023.599999999999</v>
      </c>
      <c r="G37" s="99">
        <v>7519.5</v>
      </c>
      <c r="H37" s="99"/>
      <c r="I37" s="99">
        <v>10504.1</v>
      </c>
      <c r="J37" s="42"/>
      <c r="K37" s="42" t="s">
        <v>297</v>
      </c>
      <c r="L37" s="42"/>
      <c r="M37" s="37"/>
      <c r="N37" s="37" t="s">
        <v>357</v>
      </c>
      <c r="O37" s="37"/>
      <c r="P37" s="37"/>
      <c r="Q37" s="57">
        <v>1</v>
      </c>
    </row>
    <row r="38" spans="1:232" ht="37.5">
      <c r="A38" s="37" t="s">
        <v>196</v>
      </c>
      <c r="B38" s="64" t="s">
        <v>358</v>
      </c>
      <c r="C38" s="64" t="s">
        <v>359</v>
      </c>
      <c r="D38" s="64">
        <v>235</v>
      </c>
      <c r="E38" s="93">
        <v>45729</v>
      </c>
      <c r="F38" s="160">
        <v>15339.2</v>
      </c>
      <c r="G38" s="99">
        <v>6732.2</v>
      </c>
      <c r="H38" s="99"/>
      <c r="I38" s="99">
        <v>8607</v>
      </c>
      <c r="J38" s="42"/>
      <c r="K38" s="42" t="s">
        <v>297</v>
      </c>
      <c r="L38" s="42"/>
      <c r="M38" s="37"/>
      <c r="N38" s="37" t="s">
        <v>357</v>
      </c>
      <c r="O38" s="64"/>
      <c r="P38" s="64" t="s">
        <v>360</v>
      </c>
      <c r="Q38" s="57">
        <v>1</v>
      </c>
    </row>
    <row r="39" spans="1:232">
      <c r="A39" s="37" t="s">
        <v>340</v>
      </c>
      <c r="B39" s="79" t="s">
        <v>361</v>
      </c>
      <c r="C39" s="76" t="s">
        <v>362</v>
      </c>
      <c r="D39" s="76">
        <v>663</v>
      </c>
      <c r="E39" s="114">
        <v>46122</v>
      </c>
      <c r="F39" s="127">
        <v>9122.5</v>
      </c>
      <c r="G39" s="97">
        <v>3700.2</v>
      </c>
      <c r="H39" s="97"/>
      <c r="I39" s="97">
        <v>5422.3</v>
      </c>
      <c r="J39" s="45"/>
      <c r="K39" s="45" t="s">
        <v>297</v>
      </c>
      <c r="L39" s="50"/>
      <c r="M39" s="37"/>
      <c r="N39" s="45" t="s">
        <v>133</v>
      </c>
      <c r="O39" s="81"/>
      <c r="P39" s="81"/>
      <c r="Q39" s="57">
        <v>1</v>
      </c>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c r="GJ39" s="86"/>
      <c r="GK39" s="86"/>
      <c r="GL39" s="86"/>
      <c r="GM39" s="86"/>
      <c r="GN39" s="86"/>
      <c r="GO39" s="86"/>
      <c r="GP39" s="86"/>
      <c r="GQ39" s="86"/>
      <c r="GR39" s="86"/>
      <c r="GS39" s="86"/>
      <c r="GT39" s="86"/>
      <c r="GU39" s="86"/>
      <c r="GV39" s="86"/>
      <c r="GW39" s="86"/>
      <c r="GX39" s="86"/>
      <c r="GY39" s="86"/>
      <c r="GZ39" s="86"/>
      <c r="HA39" s="86"/>
      <c r="HB39" s="86"/>
      <c r="HC39" s="86"/>
      <c r="HD39" s="86"/>
      <c r="HE39" s="86"/>
      <c r="HF39" s="86"/>
      <c r="HG39" s="86"/>
      <c r="HH39" s="86"/>
      <c r="HI39" s="86"/>
      <c r="HJ39" s="86"/>
      <c r="HK39" s="86"/>
      <c r="HL39" s="86"/>
      <c r="HM39" s="86"/>
      <c r="HN39" s="86"/>
      <c r="HO39" s="86"/>
      <c r="HP39" s="86"/>
      <c r="HQ39" s="86"/>
      <c r="HR39" s="86"/>
      <c r="HS39" s="86"/>
      <c r="HT39" s="86"/>
      <c r="HU39" s="86"/>
      <c r="HV39" s="86"/>
      <c r="HW39" s="86"/>
      <c r="HX39" s="86"/>
    </row>
    <row r="40" spans="1:232" ht="37.5">
      <c r="A40" s="37" t="s">
        <v>341</v>
      </c>
      <c r="B40" s="112" t="s">
        <v>363</v>
      </c>
      <c r="C40" s="76" t="s">
        <v>364</v>
      </c>
      <c r="D40" s="123">
        <v>1075</v>
      </c>
      <c r="E40" s="114">
        <v>44861</v>
      </c>
      <c r="F40" s="127">
        <v>14508.75</v>
      </c>
      <c r="G40" s="97">
        <v>4749.3999999999996</v>
      </c>
      <c r="H40" s="97"/>
      <c r="I40" s="97">
        <v>9759.35</v>
      </c>
      <c r="J40" s="45"/>
      <c r="K40" s="45" t="s">
        <v>297</v>
      </c>
      <c r="L40" s="45"/>
      <c r="M40" s="37"/>
      <c r="N40" s="45" t="s">
        <v>357</v>
      </c>
      <c r="O40" s="76"/>
      <c r="P40" s="79" t="s">
        <v>365</v>
      </c>
      <c r="Q40" s="57">
        <v>1</v>
      </c>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row>
    <row r="41" spans="1:232" ht="37.5">
      <c r="A41" s="37" t="s">
        <v>342</v>
      </c>
      <c r="B41" s="112" t="s">
        <v>366</v>
      </c>
      <c r="C41" s="76" t="s">
        <v>367</v>
      </c>
      <c r="D41" s="123">
        <v>1890</v>
      </c>
      <c r="E41" s="114">
        <v>45583</v>
      </c>
      <c r="F41" s="127">
        <v>15995.79</v>
      </c>
      <c r="G41" s="97">
        <v>6171.31</v>
      </c>
      <c r="H41" s="97"/>
      <c r="I41" s="97">
        <v>9824.48</v>
      </c>
      <c r="J41" s="45"/>
      <c r="K41" s="45" t="s">
        <v>297</v>
      </c>
      <c r="L41" s="45"/>
      <c r="M41" s="37"/>
      <c r="N41" s="45" t="s">
        <v>368</v>
      </c>
      <c r="O41" s="76"/>
      <c r="P41" s="79"/>
      <c r="Q41" s="57">
        <v>1</v>
      </c>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row>
    <row r="42" spans="1:232" s="57" customFormat="1">
      <c r="A42" s="87">
        <v>8</v>
      </c>
      <c r="B42" s="60" t="s">
        <v>374</v>
      </c>
      <c r="C42" s="60"/>
      <c r="D42" s="60"/>
      <c r="E42" s="60"/>
      <c r="F42" s="60"/>
      <c r="G42" s="192"/>
      <c r="H42" s="192"/>
      <c r="I42" s="192"/>
      <c r="J42" s="87"/>
      <c r="K42" s="87"/>
      <c r="L42" s="87"/>
      <c r="M42" s="60"/>
      <c r="N42" s="60"/>
      <c r="O42" s="60"/>
      <c r="P42" s="60"/>
      <c r="Q42" s="57">
        <v>1</v>
      </c>
    </row>
    <row r="43" spans="1:232" ht="56.25">
      <c r="A43" s="37" t="s">
        <v>159</v>
      </c>
      <c r="B43" s="112" t="s">
        <v>375</v>
      </c>
      <c r="C43" s="76" t="s">
        <v>376</v>
      </c>
      <c r="D43" s="123">
        <v>333</v>
      </c>
      <c r="E43" s="114">
        <v>45755</v>
      </c>
      <c r="F43" s="127">
        <v>15947</v>
      </c>
      <c r="G43" s="97">
        <v>7060</v>
      </c>
      <c r="H43" s="97"/>
      <c r="I43" s="97">
        <v>8887</v>
      </c>
      <c r="J43" s="45">
        <v>0</v>
      </c>
      <c r="K43" s="45" t="s">
        <v>47</v>
      </c>
      <c r="L43" s="45"/>
      <c r="M43" s="37" t="s">
        <v>47</v>
      </c>
      <c r="N43" s="45" t="s">
        <v>47</v>
      </c>
      <c r="O43" s="76" t="s">
        <v>377</v>
      </c>
      <c r="P43" s="79"/>
      <c r="Q43" s="57">
        <v>1</v>
      </c>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7"/>
      <c r="FV43" s="77"/>
      <c r="FW43" s="77"/>
      <c r="FX43" s="77"/>
      <c r="FY43" s="77"/>
      <c r="FZ43" s="77"/>
      <c r="GA43" s="77"/>
      <c r="GB43" s="77"/>
      <c r="GC43" s="77"/>
      <c r="GD43" s="77"/>
      <c r="GE43" s="77"/>
      <c r="GF43" s="77"/>
      <c r="GG43" s="77"/>
      <c r="GH43" s="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c r="HP43" s="77"/>
      <c r="HQ43" s="77"/>
      <c r="HR43" s="77"/>
      <c r="HS43" s="77"/>
      <c r="HT43" s="77"/>
      <c r="HU43" s="77"/>
      <c r="HV43" s="77"/>
      <c r="HW43" s="77"/>
      <c r="HX43" s="77"/>
    </row>
    <row r="44" spans="1:232" ht="56.25">
      <c r="A44" s="37" t="s">
        <v>160</v>
      </c>
      <c r="B44" s="112" t="s">
        <v>378</v>
      </c>
      <c r="C44" s="76" t="s">
        <v>376</v>
      </c>
      <c r="D44" s="123">
        <v>398</v>
      </c>
      <c r="E44" s="114">
        <v>45768</v>
      </c>
      <c r="F44" s="127">
        <v>15796.4</v>
      </c>
      <c r="G44" s="97">
        <v>6889.8</v>
      </c>
      <c r="H44" s="97"/>
      <c r="I44" s="97">
        <v>8906.6</v>
      </c>
      <c r="J44" s="45">
        <v>0</v>
      </c>
      <c r="K44" s="45" t="s">
        <v>47</v>
      </c>
      <c r="L44" s="45"/>
      <c r="M44" s="37" t="s">
        <v>47</v>
      </c>
      <c r="N44" s="45" t="s">
        <v>47</v>
      </c>
      <c r="O44" s="76" t="s">
        <v>379</v>
      </c>
      <c r="P44" s="79"/>
      <c r="Q44" s="57">
        <v>1</v>
      </c>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c r="EO44" s="77"/>
      <c r="EP44" s="77"/>
      <c r="EQ44" s="77"/>
      <c r="ER44" s="77"/>
      <c r="ES44" s="77"/>
      <c r="ET44" s="77"/>
      <c r="EU44" s="77"/>
      <c r="EV44" s="77"/>
      <c r="EW44" s="77"/>
      <c r="EX44" s="77"/>
      <c r="EY44" s="77"/>
      <c r="EZ44" s="77"/>
      <c r="FA44" s="77"/>
      <c r="FB44" s="77"/>
      <c r="FC44" s="77"/>
      <c r="FD44" s="77"/>
      <c r="FE44" s="77"/>
      <c r="FF44" s="77"/>
      <c r="FG44" s="77"/>
      <c r="FH44" s="77"/>
      <c r="FI44" s="77"/>
      <c r="FJ44" s="77"/>
      <c r="FK44" s="77"/>
      <c r="FL44" s="77"/>
      <c r="FM44" s="77"/>
      <c r="FN44" s="77"/>
      <c r="FO44" s="77"/>
      <c r="FP44" s="77"/>
      <c r="FQ44" s="77"/>
      <c r="FR44" s="77"/>
      <c r="FS44" s="77"/>
      <c r="FT44" s="77"/>
      <c r="FU44" s="77"/>
      <c r="FV44" s="77"/>
      <c r="FW44" s="77"/>
      <c r="FX44" s="77"/>
      <c r="FY44" s="77"/>
      <c r="FZ44" s="77"/>
      <c r="GA44" s="77"/>
      <c r="GB44" s="77"/>
      <c r="GC44" s="77"/>
      <c r="GD44" s="77"/>
      <c r="GE44" s="77"/>
      <c r="GF44" s="77"/>
      <c r="GG44" s="77"/>
      <c r="GH44" s="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c r="HP44" s="77"/>
      <c r="HQ44" s="77"/>
      <c r="HR44" s="77"/>
      <c r="HS44" s="77"/>
      <c r="HT44" s="77"/>
      <c r="HU44" s="77"/>
      <c r="HV44" s="77"/>
      <c r="HW44" s="77"/>
      <c r="HX44" s="77"/>
    </row>
    <row r="45" spans="1:232" ht="75">
      <c r="A45" s="37" t="s">
        <v>193</v>
      </c>
      <c r="B45" s="112" t="s">
        <v>380</v>
      </c>
      <c r="C45" s="76" t="s">
        <v>376</v>
      </c>
      <c r="D45" s="123">
        <v>2536</v>
      </c>
      <c r="E45" s="114">
        <v>46021</v>
      </c>
      <c r="F45" s="127">
        <v>11733.8</v>
      </c>
      <c r="G45" s="97">
        <v>4862</v>
      </c>
      <c r="H45" s="97"/>
      <c r="I45" s="97">
        <v>6871.8</v>
      </c>
      <c r="J45" s="45">
        <v>0</v>
      </c>
      <c r="K45" s="45" t="s">
        <v>47</v>
      </c>
      <c r="L45" s="45"/>
      <c r="M45" s="37" t="s">
        <v>47</v>
      </c>
      <c r="N45" s="45" t="s">
        <v>47</v>
      </c>
      <c r="O45" s="76" t="s">
        <v>381</v>
      </c>
      <c r="P45" s="79"/>
      <c r="Q45" s="57">
        <v>1</v>
      </c>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c r="EO45" s="77"/>
      <c r="EP45" s="77"/>
      <c r="EQ45" s="77"/>
      <c r="ER45" s="77"/>
      <c r="ES45" s="77"/>
      <c r="ET45" s="77"/>
      <c r="EU45" s="77"/>
      <c r="EV45" s="77"/>
      <c r="EW45" s="77"/>
      <c r="EX45" s="77"/>
      <c r="EY45" s="77"/>
      <c r="EZ45" s="77"/>
      <c r="FA45" s="77"/>
      <c r="FB45" s="77"/>
      <c r="FC45" s="77"/>
      <c r="FD45" s="77"/>
      <c r="FE45" s="77"/>
      <c r="FF45" s="77"/>
      <c r="FG45" s="77"/>
      <c r="FH45" s="77"/>
      <c r="FI45" s="77"/>
      <c r="FJ45" s="77"/>
      <c r="FK45" s="77"/>
      <c r="FL45" s="77"/>
      <c r="FM45" s="77"/>
      <c r="FN45" s="77"/>
      <c r="FO45" s="77"/>
      <c r="FP45" s="77"/>
      <c r="FQ45" s="77"/>
      <c r="FR45" s="77"/>
      <c r="FS45" s="77"/>
      <c r="FT45" s="77"/>
      <c r="FU45" s="77"/>
      <c r="FV45" s="77"/>
      <c r="FW45" s="77"/>
      <c r="FX45" s="77"/>
      <c r="FY45" s="77"/>
      <c r="FZ45" s="77"/>
      <c r="GA45" s="77"/>
      <c r="GB45" s="77"/>
      <c r="GC45" s="77"/>
      <c r="GD45" s="77"/>
      <c r="GE45" s="77"/>
      <c r="GF45" s="77"/>
      <c r="GG45" s="77"/>
      <c r="GH45" s="77"/>
      <c r="GI45" s="77"/>
      <c r="GJ45" s="77"/>
      <c r="GK45" s="77"/>
      <c r="GL45" s="77"/>
      <c r="GM45" s="77"/>
      <c r="GN45" s="77"/>
      <c r="GO45" s="77"/>
      <c r="GP45" s="77"/>
      <c r="GQ45" s="77"/>
      <c r="GR45" s="77"/>
      <c r="GS45" s="77"/>
      <c r="GT45" s="77"/>
      <c r="GU45" s="77"/>
      <c r="GV45" s="77"/>
      <c r="GW45" s="77"/>
      <c r="GX45" s="77"/>
      <c r="GY45" s="77"/>
      <c r="GZ45" s="77"/>
      <c r="HA45" s="77"/>
      <c r="HB45" s="77"/>
      <c r="HC45" s="77"/>
      <c r="HD45" s="77"/>
      <c r="HE45" s="77"/>
      <c r="HF45" s="77"/>
      <c r="HG45" s="77"/>
      <c r="HH45" s="77"/>
      <c r="HI45" s="77"/>
      <c r="HJ45" s="77"/>
      <c r="HK45" s="77"/>
      <c r="HL45" s="77"/>
      <c r="HM45" s="77"/>
      <c r="HN45" s="77"/>
      <c r="HO45" s="77"/>
      <c r="HP45" s="77"/>
      <c r="HQ45" s="77"/>
      <c r="HR45" s="77"/>
      <c r="HS45" s="77"/>
      <c r="HT45" s="77"/>
      <c r="HU45" s="77"/>
      <c r="HV45" s="77"/>
      <c r="HW45" s="77"/>
      <c r="HX45" s="77"/>
    </row>
    <row r="46" spans="1:232" s="57" customFormat="1">
      <c r="A46" s="87">
        <v>9</v>
      </c>
      <c r="B46" s="60" t="s">
        <v>407</v>
      </c>
      <c r="C46" s="60"/>
      <c r="D46" s="60"/>
      <c r="E46" s="60"/>
      <c r="F46" s="60"/>
      <c r="G46" s="192"/>
      <c r="H46" s="192"/>
      <c r="I46" s="192"/>
      <c r="J46" s="87"/>
      <c r="K46" s="87"/>
      <c r="L46" s="87"/>
      <c r="M46" s="60"/>
      <c r="N46" s="60"/>
      <c r="O46" s="60"/>
      <c r="P46" s="60"/>
      <c r="Q46" s="57">
        <v>1</v>
      </c>
    </row>
    <row r="47" spans="1:232" ht="37.5">
      <c r="A47" s="37" t="s">
        <v>200</v>
      </c>
      <c r="B47" s="112" t="s">
        <v>417</v>
      </c>
      <c r="C47" s="76" t="s">
        <v>418</v>
      </c>
      <c r="D47" s="123">
        <v>88</v>
      </c>
      <c r="E47" s="114">
        <v>45320</v>
      </c>
      <c r="F47" s="127">
        <v>79018.8</v>
      </c>
      <c r="G47" s="97">
        <v>22521.9</v>
      </c>
      <c r="H47" s="97">
        <v>0</v>
      </c>
      <c r="I47" s="97">
        <v>7418</v>
      </c>
      <c r="J47" s="45">
        <v>2575.8000000000002</v>
      </c>
      <c r="K47" s="45" t="s">
        <v>419</v>
      </c>
      <c r="L47" s="45"/>
      <c r="M47" s="37" t="s">
        <v>121</v>
      </c>
      <c r="N47" s="45" t="s">
        <v>121</v>
      </c>
      <c r="O47" s="76">
        <v>22395600000</v>
      </c>
      <c r="P47" s="79" t="s">
        <v>420</v>
      </c>
      <c r="Q47" s="57">
        <v>1</v>
      </c>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77"/>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c r="HS47" s="77"/>
      <c r="HT47" s="77"/>
      <c r="HU47" s="77"/>
      <c r="HV47" s="77"/>
      <c r="HW47" s="77"/>
      <c r="HX47" s="77"/>
    </row>
    <row r="48" spans="1:232" ht="37.5">
      <c r="A48" s="37" t="s">
        <v>210</v>
      </c>
      <c r="B48" s="112" t="s">
        <v>421</v>
      </c>
      <c r="C48" s="76" t="s">
        <v>412</v>
      </c>
      <c r="D48" s="123">
        <v>771</v>
      </c>
      <c r="E48" s="114">
        <v>44404</v>
      </c>
      <c r="F48" s="127">
        <v>8135.4</v>
      </c>
      <c r="G48" s="97">
        <v>4094</v>
      </c>
      <c r="H48" s="97">
        <v>0</v>
      </c>
      <c r="I48" s="97">
        <v>3606.4</v>
      </c>
      <c r="J48" s="45">
        <v>435</v>
      </c>
      <c r="K48" s="45" t="s">
        <v>419</v>
      </c>
      <c r="L48" s="45"/>
      <c r="M48" s="37" t="s">
        <v>121</v>
      </c>
      <c r="N48" s="45" t="s">
        <v>121</v>
      </c>
      <c r="O48" s="76">
        <v>1612800000</v>
      </c>
      <c r="P48" s="79" t="s">
        <v>422</v>
      </c>
      <c r="Q48" s="57">
        <v>1</v>
      </c>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c r="FH48" s="77"/>
      <c r="FI48" s="77"/>
      <c r="FJ48" s="77"/>
      <c r="FK48" s="77"/>
      <c r="FL48" s="77"/>
      <c r="FM48" s="77"/>
      <c r="FN48" s="77"/>
      <c r="FO48" s="77"/>
      <c r="FP48" s="77"/>
      <c r="FQ48" s="77"/>
      <c r="FR48" s="77"/>
      <c r="FS48" s="77"/>
      <c r="FT48" s="77"/>
      <c r="FU48" s="77"/>
      <c r="FV48" s="77"/>
      <c r="FW48" s="77"/>
      <c r="FX48" s="77"/>
      <c r="FY48" s="77"/>
      <c r="FZ48" s="77"/>
      <c r="GA48" s="77"/>
      <c r="GB48" s="77"/>
      <c r="GC48" s="77"/>
      <c r="GD48" s="77"/>
      <c r="GE48" s="77"/>
      <c r="GF48" s="77"/>
      <c r="GG48" s="77"/>
      <c r="GH48" s="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c r="HS48" s="77"/>
      <c r="HT48" s="77"/>
      <c r="HU48" s="77"/>
      <c r="HV48" s="77"/>
      <c r="HW48" s="77"/>
      <c r="HX48" s="77"/>
    </row>
    <row r="49" spans="1:233" ht="56.25">
      <c r="A49" s="37" t="s">
        <v>211</v>
      </c>
      <c r="B49" s="112" t="s">
        <v>423</v>
      </c>
      <c r="C49" s="76" t="s">
        <v>418</v>
      </c>
      <c r="D49" s="123">
        <v>689</v>
      </c>
      <c r="E49" s="114">
        <v>44753</v>
      </c>
      <c r="F49" s="127">
        <v>15856.5</v>
      </c>
      <c r="G49" s="97">
        <v>4243</v>
      </c>
      <c r="H49" s="97">
        <v>0</v>
      </c>
      <c r="I49" s="97">
        <v>9169.6</v>
      </c>
      <c r="J49" s="45">
        <v>2443.9</v>
      </c>
      <c r="K49" s="45" t="s">
        <v>419</v>
      </c>
      <c r="L49" s="45"/>
      <c r="M49" s="37" t="s">
        <v>121</v>
      </c>
      <c r="N49" s="45" t="s">
        <v>121</v>
      </c>
      <c r="O49" s="76">
        <v>12855000000</v>
      </c>
      <c r="P49" s="79" t="s">
        <v>424</v>
      </c>
      <c r="Q49" s="57">
        <v>1</v>
      </c>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c r="HS49" s="77"/>
      <c r="HT49" s="77"/>
      <c r="HU49" s="77"/>
      <c r="HV49" s="77"/>
      <c r="HW49" s="77"/>
      <c r="HX49" s="77"/>
    </row>
    <row r="50" spans="1:233" s="57" customFormat="1">
      <c r="A50" s="87">
        <v>10</v>
      </c>
      <c r="B50" s="60" t="s">
        <v>432</v>
      </c>
      <c r="C50" s="60"/>
      <c r="D50" s="60"/>
      <c r="E50" s="60"/>
      <c r="F50" s="60"/>
      <c r="G50" s="192"/>
      <c r="H50" s="192"/>
      <c r="I50" s="192"/>
      <c r="J50" s="87"/>
      <c r="K50" s="87"/>
      <c r="L50" s="87"/>
      <c r="M50" s="60"/>
      <c r="N50" s="60"/>
      <c r="O50" s="60"/>
      <c r="P50" s="60"/>
      <c r="Q50" s="57">
        <v>1</v>
      </c>
    </row>
    <row r="51" spans="1:233" ht="82.5" customHeight="1">
      <c r="A51" s="37" t="s">
        <v>226</v>
      </c>
      <c r="B51" s="95" t="s">
        <v>435</v>
      </c>
      <c r="C51" s="64" t="s">
        <v>436</v>
      </c>
      <c r="D51" s="64" t="s">
        <v>437</v>
      </c>
      <c r="E51" s="93" t="s">
        <v>438</v>
      </c>
      <c r="F51" s="67">
        <v>3226.1</v>
      </c>
      <c r="G51" s="39">
        <v>2200</v>
      </c>
      <c r="H51" s="39"/>
      <c r="I51" s="39">
        <v>1026.0999999999999</v>
      </c>
      <c r="J51" s="42"/>
      <c r="K51" s="42" t="s">
        <v>47</v>
      </c>
      <c r="L51" s="42"/>
      <c r="M51" s="64"/>
      <c r="N51" s="64" t="s">
        <v>73</v>
      </c>
      <c r="P51" s="198">
        <v>7000000</v>
      </c>
      <c r="Q51" s="57">
        <v>1</v>
      </c>
    </row>
    <row r="52" spans="1:233" ht="113.25" customHeight="1">
      <c r="A52" s="37" t="s">
        <v>425</v>
      </c>
      <c r="B52" s="95" t="s">
        <v>439</v>
      </c>
      <c r="C52" s="78" t="s">
        <v>440</v>
      </c>
      <c r="D52" s="76" t="s">
        <v>441</v>
      </c>
      <c r="E52" s="76" t="s">
        <v>442</v>
      </c>
      <c r="F52" s="199"/>
      <c r="G52" s="127"/>
      <c r="H52" s="40">
        <v>7482</v>
      </c>
      <c r="I52" s="40"/>
      <c r="J52" s="45"/>
      <c r="K52" s="45" t="s">
        <v>47</v>
      </c>
      <c r="L52" s="42"/>
      <c r="M52" s="76" t="s">
        <v>161</v>
      </c>
      <c r="N52" s="76" t="s">
        <v>443</v>
      </c>
      <c r="P52" s="103"/>
      <c r="Q52" s="57">
        <v>1</v>
      </c>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c r="HS52" s="77"/>
      <c r="HT52" s="77"/>
      <c r="HU52" s="77"/>
      <c r="HV52" s="77"/>
      <c r="HW52" s="77"/>
      <c r="HX52" s="77"/>
      <c r="HY52" s="77"/>
    </row>
    <row r="53" spans="1:233" s="57" customFormat="1">
      <c r="A53" s="87">
        <v>11</v>
      </c>
      <c r="B53" s="60" t="s">
        <v>460</v>
      </c>
      <c r="C53" s="60"/>
      <c r="D53" s="60"/>
      <c r="E53" s="60"/>
      <c r="F53" s="60"/>
      <c r="G53" s="192"/>
      <c r="H53" s="192"/>
      <c r="I53" s="192"/>
      <c r="J53" s="87"/>
      <c r="K53" s="87"/>
      <c r="L53" s="87"/>
      <c r="M53" s="60"/>
      <c r="N53" s="60"/>
      <c r="O53" s="60"/>
      <c r="P53" s="60"/>
      <c r="Q53" s="57">
        <v>1</v>
      </c>
    </row>
    <row r="54" spans="1:233" ht="37.5">
      <c r="A54" s="37" t="s">
        <v>231</v>
      </c>
      <c r="B54" s="64" t="s">
        <v>469</v>
      </c>
      <c r="C54" s="64" t="s">
        <v>470</v>
      </c>
      <c r="D54" s="64">
        <v>707</v>
      </c>
      <c r="E54" s="93" t="s">
        <v>471</v>
      </c>
      <c r="F54" s="39">
        <v>44563.8</v>
      </c>
      <c r="G54" s="39">
        <v>10447</v>
      </c>
      <c r="H54" s="39">
        <v>8733</v>
      </c>
      <c r="I54" s="39">
        <v>25383.8</v>
      </c>
      <c r="J54" s="59"/>
      <c r="K54" s="59" t="s">
        <v>47</v>
      </c>
      <c r="L54" s="59"/>
      <c r="M54" s="37"/>
      <c r="N54" s="59"/>
      <c r="O54" s="172" t="s">
        <v>472</v>
      </c>
      <c r="P54" s="37" t="s">
        <v>466</v>
      </c>
      <c r="Q54" s="57">
        <v>1</v>
      </c>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row>
    <row r="55" spans="1:233" ht="37.5">
      <c r="A55" s="37" t="s">
        <v>238</v>
      </c>
      <c r="B55" s="64" t="s">
        <v>473</v>
      </c>
      <c r="C55" s="64" t="s">
        <v>470</v>
      </c>
      <c r="D55" s="39"/>
      <c r="E55" s="93"/>
      <c r="F55" s="39"/>
      <c r="G55" s="39">
        <v>85</v>
      </c>
      <c r="H55" s="39"/>
      <c r="I55" s="39"/>
      <c r="J55" s="42"/>
      <c r="K55" s="42" t="s">
        <v>47</v>
      </c>
      <c r="L55" s="42"/>
      <c r="M55" s="37"/>
      <c r="N55" s="64"/>
      <c r="O55" s="172" t="s">
        <v>472</v>
      </c>
      <c r="P55" s="37" t="s">
        <v>466</v>
      </c>
      <c r="Q55" s="57">
        <v>1</v>
      </c>
    </row>
    <row r="56" spans="1:233">
      <c r="A56" s="37" t="s">
        <v>566</v>
      </c>
      <c r="B56" s="95" t="s">
        <v>474</v>
      </c>
      <c r="C56" s="64" t="s">
        <v>475</v>
      </c>
      <c r="D56" s="64"/>
      <c r="E56" s="93"/>
      <c r="F56" s="67"/>
      <c r="G56" s="39">
        <v>354</v>
      </c>
      <c r="H56" s="39"/>
      <c r="I56" s="39"/>
      <c r="J56" s="42"/>
      <c r="K56" s="42" t="s">
        <v>47</v>
      </c>
      <c r="L56" s="42"/>
      <c r="M56" s="37"/>
      <c r="N56" s="64"/>
      <c r="O56" s="172" t="s">
        <v>476</v>
      </c>
      <c r="P56" s="37" t="s">
        <v>466</v>
      </c>
      <c r="Q56" s="57">
        <v>1</v>
      </c>
    </row>
    <row r="57" spans="1:233">
      <c r="A57" s="37" t="s">
        <v>567</v>
      </c>
      <c r="B57" s="200" t="s">
        <v>477</v>
      </c>
      <c r="C57" s="64" t="s">
        <v>478</v>
      </c>
      <c r="D57" s="64"/>
      <c r="E57" s="93"/>
      <c r="F57" s="121"/>
      <c r="G57" s="39">
        <v>180</v>
      </c>
      <c r="H57" s="39"/>
      <c r="I57" s="39"/>
      <c r="J57" s="42"/>
      <c r="K57" s="42" t="s">
        <v>47</v>
      </c>
      <c r="L57" s="42"/>
      <c r="M57" s="37"/>
      <c r="N57" s="64"/>
      <c r="O57" s="172" t="s">
        <v>479</v>
      </c>
      <c r="P57" s="37" t="s">
        <v>466</v>
      </c>
      <c r="Q57" s="57">
        <v>1</v>
      </c>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98"/>
      <c r="DW57" s="98"/>
      <c r="DX57" s="98"/>
      <c r="DY57" s="98"/>
      <c r="DZ57" s="98"/>
      <c r="EA57" s="98"/>
      <c r="EB57" s="98"/>
      <c r="EC57" s="98"/>
      <c r="ED57" s="98"/>
      <c r="EE57" s="98"/>
      <c r="EF57" s="98"/>
      <c r="EG57" s="98"/>
      <c r="EH57" s="98"/>
      <c r="EI57" s="98"/>
      <c r="EJ57" s="98"/>
      <c r="EK57" s="98"/>
      <c r="EL57" s="98"/>
      <c r="EM57" s="98"/>
      <c r="EN57" s="98"/>
      <c r="EO57" s="98"/>
      <c r="EP57" s="98"/>
      <c r="EQ57" s="98"/>
      <c r="ER57" s="98"/>
      <c r="ES57" s="98"/>
      <c r="ET57" s="98"/>
      <c r="EU57" s="98"/>
      <c r="EV57" s="98"/>
      <c r="EW57" s="98"/>
      <c r="EX57" s="98"/>
      <c r="EY57" s="98"/>
      <c r="EZ57" s="98"/>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c r="GL57" s="98"/>
      <c r="GM57" s="98"/>
      <c r="GN57" s="98"/>
      <c r="GO57" s="98"/>
      <c r="GP57" s="98"/>
      <c r="GQ57" s="98"/>
      <c r="GR57" s="98"/>
      <c r="GS57" s="98"/>
      <c r="GT57" s="98"/>
      <c r="GU57" s="98"/>
      <c r="GV57" s="98"/>
      <c r="GW57" s="98"/>
      <c r="GX57" s="98"/>
      <c r="GY57" s="98"/>
      <c r="GZ57" s="98"/>
      <c r="HA57" s="98"/>
      <c r="HB57" s="98"/>
      <c r="HC57" s="98"/>
      <c r="HD57" s="98"/>
      <c r="HE57" s="98"/>
      <c r="HF57" s="98"/>
      <c r="HG57" s="98"/>
      <c r="HH57" s="98"/>
      <c r="HI57" s="98"/>
      <c r="HJ57" s="98"/>
      <c r="HK57" s="98"/>
      <c r="HL57" s="98"/>
      <c r="HM57" s="98"/>
      <c r="HN57" s="98"/>
      <c r="HO57" s="98"/>
      <c r="HP57" s="98"/>
      <c r="HQ57" s="98"/>
      <c r="HR57" s="98"/>
      <c r="HS57" s="98"/>
      <c r="HT57" s="98"/>
      <c r="HU57" s="98"/>
      <c r="HV57" s="98"/>
      <c r="HW57" s="98"/>
      <c r="HX57" s="98"/>
    </row>
    <row r="58" spans="1:233">
      <c r="A58" s="37" t="s">
        <v>568</v>
      </c>
      <c r="B58" s="95" t="s">
        <v>480</v>
      </c>
      <c r="C58" s="64" t="s">
        <v>481</v>
      </c>
      <c r="D58" s="64"/>
      <c r="E58" s="93"/>
      <c r="F58" s="67"/>
      <c r="G58" s="39">
        <v>180</v>
      </c>
      <c r="H58" s="39"/>
      <c r="I58" s="39"/>
      <c r="J58" s="42"/>
      <c r="K58" s="42" t="s">
        <v>47</v>
      </c>
      <c r="L58" s="42"/>
      <c r="M58" s="37"/>
      <c r="N58" s="64"/>
      <c r="O58" s="172" t="s">
        <v>482</v>
      </c>
      <c r="P58" s="37" t="s">
        <v>466</v>
      </c>
      <c r="Q58" s="57">
        <v>1</v>
      </c>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8"/>
      <c r="DY58" s="98"/>
      <c r="DZ58" s="98"/>
      <c r="EA58" s="98"/>
      <c r="EB58" s="98"/>
      <c r="EC58" s="98"/>
      <c r="ED58" s="98"/>
      <c r="EE58" s="98"/>
      <c r="EF58" s="98"/>
      <c r="EG58" s="98"/>
      <c r="EH58" s="98"/>
      <c r="EI58" s="98"/>
      <c r="EJ58" s="98"/>
      <c r="EK58" s="98"/>
      <c r="EL58" s="98"/>
      <c r="EM58" s="98"/>
      <c r="EN58" s="98"/>
      <c r="EO58" s="98"/>
      <c r="EP58" s="98"/>
      <c r="EQ58" s="98"/>
      <c r="ER58" s="98"/>
      <c r="ES58" s="98"/>
      <c r="ET58" s="98"/>
      <c r="EU58" s="98"/>
      <c r="EV58" s="98"/>
      <c r="EW58" s="98"/>
      <c r="EX58" s="98"/>
      <c r="EY58" s="98"/>
      <c r="EZ58" s="98"/>
      <c r="FA58" s="98"/>
      <c r="FB58" s="98"/>
      <c r="FC58" s="98"/>
      <c r="FD58" s="98"/>
      <c r="FE58" s="98"/>
      <c r="FF58" s="98"/>
      <c r="FG58" s="98"/>
      <c r="FH58" s="98"/>
      <c r="FI58" s="98"/>
      <c r="FJ58" s="98"/>
      <c r="FK58" s="98"/>
      <c r="FL58" s="98"/>
      <c r="FM58" s="98"/>
      <c r="FN58" s="98"/>
      <c r="FO58" s="98"/>
      <c r="FP58" s="98"/>
      <c r="FQ58" s="98"/>
      <c r="FR58" s="98"/>
      <c r="FS58" s="98"/>
      <c r="FT58" s="98"/>
      <c r="FU58" s="98"/>
      <c r="FV58" s="98"/>
      <c r="FW58" s="98"/>
      <c r="FX58" s="98"/>
      <c r="FY58" s="98"/>
      <c r="FZ58" s="98"/>
      <c r="GA58" s="98"/>
      <c r="GB58" s="98"/>
      <c r="GC58" s="98"/>
      <c r="GD58" s="98"/>
      <c r="GE58" s="98"/>
      <c r="GF58" s="98"/>
      <c r="GG58" s="98"/>
      <c r="GH58" s="98"/>
      <c r="GI58" s="98"/>
      <c r="GJ58" s="98"/>
      <c r="GK58" s="98"/>
      <c r="GL58" s="98"/>
      <c r="GM58" s="98"/>
      <c r="GN58" s="98"/>
      <c r="GO58" s="98"/>
      <c r="GP58" s="98"/>
      <c r="GQ58" s="98"/>
      <c r="GR58" s="98"/>
      <c r="GS58" s="98"/>
      <c r="GT58" s="98"/>
      <c r="GU58" s="98"/>
      <c r="GV58" s="98"/>
      <c r="GW58" s="98"/>
      <c r="GX58" s="98"/>
      <c r="GY58" s="98"/>
      <c r="GZ58" s="98"/>
      <c r="HA58" s="98"/>
      <c r="HB58" s="98"/>
      <c r="HC58" s="98"/>
      <c r="HD58" s="98"/>
      <c r="HE58" s="98"/>
      <c r="HF58" s="98"/>
      <c r="HG58" s="98"/>
      <c r="HH58" s="98"/>
      <c r="HI58" s="98"/>
      <c r="HJ58" s="98"/>
      <c r="HK58" s="98"/>
      <c r="HL58" s="98"/>
      <c r="HM58" s="98"/>
      <c r="HN58" s="98"/>
      <c r="HO58" s="98"/>
      <c r="HP58" s="98"/>
      <c r="HQ58" s="98"/>
      <c r="HR58" s="98"/>
      <c r="HS58" s="98"/>
      <c r="HT58" s="98"/>
      <c r="HU58" s="98"/>
      <c r="HV58" s="98"/>
      <c r="HW58" s="98"/>
      <c r="HX58" s="98"/>
    </row>
    <row r="59" spans="1:233">
      <c r="A59" s="37" t="s">
        <v>569</v>
      </c>
      <c r="B59" s="95" t="s">
        <v>483</v>
      </c>
      <c r="C59" s="64" t="s">
        <v>484</v>
      </c>
      <c r="D59" s="64"/>
      <c r="E59" s="93"/>
      <c r="F59" s="67"/>
      <c r="G59" s="39">
        <v>110</v>
      </c>
      <c r="H59" s="39"/>
      <c r="I59" s="39"/>
      <c r="J59" s="42"/>
      <c r="K59" s="42" t="s">
        <v>47</v>
      </c>
      <c r="L59" s="42"/>
      <c r="M59" s="37"/>
      <c r="N59" s="64"/>
      <c r="O59" s="172" t="s">
        <v>485</v>
      </c>
      <c r="P59" s="37" t="s">
        <v>466</v>
      </c>
      <c r="Q59" s="57">
        <v>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8"/>
      <c r="DG59" s="98"/>
      <c r="DH59" s="98"/>
      <c r="DI59" s="98"/>
      <c r="DJ59" s="98"/>
      <c r="DK59" s="98"/>
      <c r="DL59" s="98"/>
      <c r="DM59" s="98"/>
      <c r="DN59" s="98"/>
      <c r="DO59" s="98"/>
      <c r="DP59" s="98"/>
      <c r="DQ59" s="98"/>
      <c r="DR59" s="98"/>
      <c r="DS59" s="98"/>
      <c r="DT59" s="98"/>
      <c r="DU59" s="98"/>
      <c r="DV59" s="98"/>
      <c r="DW59" s="98"/>
      <c r="DX59" s="98"/>
      <c r="DY59" s="98"/>
      <c r="DZ59" s="98"/>
      <c r="EA59" s="98"/>
      <c r="EB59" s="98"/>
      <c r="EC59" s="98"/>
      <c r="ED59" s="98"/>
      <c r="EE59" s="98"/>
      <c r="EF59" s="98"/>
      <c r="EG59" s="98"/>
      <c r="EH59" s="98"/>
      <c r="EI59" s="98"/>
      <c r="EJ59" s="98"/>
      <c r="EK59" s="98"/>
      <c r="EL59" s="98"/>
      <c r="EM59" s="98"/>
      <c r="EN59" s="98"/>
      <c r="EO59" s="98"/>
      <c r="EP59" s="98"/>
      <c r="EQ59" s="98"/>
      <c r="ER59" s="98"/>
      <c r="ES59" s="98"/>
      <c r="ET59" s="98"/>
      <c r="EU59" s="98"/>
      <c r="EV59" s="98"/>
      <c r="EW59" s="98"/>
      <c r="EX59" s="98"/>
      <c r="EY59" s="98"/>
      <c r="EZ59" s="98"/>
      <c r="FA59" s="98"/>
      <c r="FB59" s="98"/>
      <c r="FC59" s="98"/>
      <c r="FD59" s="98"/>
      <c r="FE59" s="98"/>
      <c r="FF59" s="98"/>
      <c r="FG59" s="98"/>
      <c r="FH59" s="98"/>
      <c r="FI59" s="98"/>
      <c r="FJ59" s="98"/>
      <c r="FK59" s="98"/>
      <c r="FL59" s="98"/>
      <c r="FM59" s="98"/>
      <c r="FN59" s="98"/>
      <c r="FO59" s="98"/>
      <c r="FP59" s="98"/>
      <c r="FQ59" s="98"/>
      <c r="FR59" s="98"/>
      <c r="FS59" s="98"/>
      <c r="FT59" s="98"/>
      <c r="FU59" s="98"/>
      <c r="FV59" s="98"/>
      <c r="FW59" s="98"/>
      <c r="FX59" s="98"/>
      <c r="FY59" s="98"/>
      <c r="FZ59" s="98"/>
      <c r="GA59" s="98"/>
      <c r="GB59" s="98"/>
      <c r="GC59" s="98"/>
      <c r="GD59" s="98"/>
      <c r="GE59" s="98"/>
      <c r="GF59" s="98"/>
      <c r="GG59" s="98"/>
      <c r="GH59" s="98"/>
      <c r="GI59" s="98"/>
      <c r="GJ59" s="98"/>
      <c r="GK59" s="98"/>
      <c r="GL59" s="98"/>
      <c r="GM59" s="98"/>
      <c r="GN59" s="98"/>
      <c r="GO59" s="98"/>
      <c r="GP59" s="98"/>
      <c r="GQ59" s="98"/>
      <c r="GR59" s="98"/>
      <c r="GS59" s="98"/>
      <c r="GT59" s="98"/>
      <c r="GU59" s="98"/>
      <c r="GV59" s="98"/>
      <c r="GW59" s="98"/>
      <c r="GX59" s="98"/>
      <c r="GY59" s="98"/>
      <c r="GZ59" s="98"/>
      <c r="HA59" s="98"/>
      <c r="HB59" s="98"/>
      <c r="HC59" s="98"/>
      <c r="HD59" s="98"/>
      <c r="HE59" s="98"/>
      <c r="HF59" s="98"/>
      <c r="HG59" s="98"/>
      <c r="HH59" s="98"/>
      <c r="HI59" s="98"/>
      <c r="HJ59" s="98"/>
      <c r="HK59" s="98"/>
      <c r="HL59" s="98"/>
      <c r="HM59" s="98"/>
      <c r="HN59" s="98"/>
      <c r="HO59" s="98"/>
      <c r="HP59" s="98"/>
      <c r="HQ59" s="98"/>
      <c r="HR59" s="98"/>
      <c r="HS59" s="98"/>
      <c r="HT59" s="98"/>
      <c r="HU59" s="98"/>
      <c r="HV59" s="98"/>
      <c r="HW59" s="98"/>
      <c r="HX59" s="98"/>
    </row>
    <row r="60" spans="1:233" ht="37.5">
      <c r="A60" s="37" t="s">
        <v>570</v>
      </c>
      <c r="B60" s="95" t="s">
        <v>486</v>
      </c>
      <c r="C60" s="64" t="s">
        <v>470</v>
      </c>
      <c r="D60" s="64"/>
      <c r="E60" s="93"/>
      <c r="F60" s="67"/>
      <c r="G60" s="39"/>
      <c r="H60" s="121">
        <v>8733</v>
      </c>
      <c r="I60" s="39"/>
      <c r="J60" s="42"/>
      <c r="K60" s="42" t="s">
        <v>47</v>
      </c>
      <c r="L60" s="42"/>
      <c r="M60" s="37"/>
      <c r="N60" s="64"/>
      <c r="O60" s="172"/>
      <c r="P60" s="37" t="s">
        <v>466</v>
      </c>
      <c r="Q60" s="57">
        <v>1</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8"/>
      <c r="DI60" s="98"/>
      <c r="DJ60" s="98"/>
      <c r="DK60" s="98"/>
      <c r="DL60" s="98"/>
      <c r="DM60" s="98"/>
      <c r="DN60" s="98"/>
      <c r="DO60" s="98"/>
      <c r="DP60" s="98"/>
      <c r="DQ60" s="98"/>
      <c r="DR60" s="98"/>
      <c r="DS60" s="98"/>
      <c r="DT60" s="98"/>
      <c r="DU60" s="98"/>
      <c r="DV60" s="98"/>
      <c r="DW60" s="98"/>
      <c r="DX60" s="98"/>
      <c r="DY60" s="98"/>
      <c r="DZ60" s="98"/>
      <c r="EA60" s="98"/>
      <c r="EB60" s="98"/>
      <c r="EC60" s="98"/>
      <c r="ED60" s="98"/>
      <c r="EE60" s="98"/>
      <c r="EF60" s="98"/>
      <c r="EG60" s="98"/>
      <c r="EH60" s="98"/>
      <c r="EI60" s="98"/>
      <c r="EJ60" s="98"/>
      <c r="EK60" s="98"/>
      <c r="EL60" s="98"/>
      <c r="EM60" s="98"/>
      <c r="EN60" s="98"/>
      <c r="EO60" s="98"/>
      <c r="EP60" s="98"/>
      <c r="EQ60" s="98"/>
      <c r="ER60" s="98"/>
      <c r="ES60" s="98"/>
      <c r="ET60" s="98"/>
      <c r="EU60" s="98"/>
      <c r="EV60" s="98"/>
      <c r="EW60" s="98"/>
      <c r="EX60" s="98"/>
      <c r="EY60" s="98"/>
      <c r="EZ60" s="98"/>
      <c r="FA60" s="98"/>
      <c r="FB60" s="98"/>
      <c r="FC60" s="98"/>
      <c r="FD60" s="98"/>
      <c r="FE60" s="98"/>
      <c r="FF60" s="98"/>
      <c r="FG60" s="98"/>
      <c r="FH60" s="98"/>
      <c r="FI60" s="98"/>
      <c r="FJ60" s="98"/>
      <c r="FK60" s="98"/>
      <c r="FL60" s="98"/>
      <c r="FM60" s="98"/>
      <c r="FN60" s="98"/>
      <c r="FO60" s="98"/>
      <c r="FP60" s="98"/>
      <c r="FQ60" s="98"/>
      <c r="FR60" s="98"/>
      <c r="FS60" s="98"/>
      <c r="FT60" s="98"/>
      <c r="FU60" s="98"/>
      <c r="FV60" s="98"/>
      <c r="FW60" s="98"/>
      <c r="FX60" s="98"/>
      <c r="FY60" s="98"/>
      <c r="FZ60" s="98"/>
      <c r="GA60" s="98"/>
      <c r="GB60" s="98"/>
      <c r="GC60" s="98"/>
      <c r="GD60" s="98"/>
      <c r="GE60" s="98"/>
      <c r="GF60" s="98"/>
      <c r="GG60" s="98"/>
      <c r="GH60" s="98"/>
      <c r="GI60" s="98"/>
      <c r="GJ60" s="98"/>
      <c r="GK60" s="98"/>
      <c r="GL60" s="98"/>
      <c r="GM60" s="98"/>
      <c r="GN60" s="98"/>
      <c r="GO60" s="98"/>
      <c r="GP60" s="98"/>
      <c r="GQ60" s="98"/>
      <c r="GR60" s="98"/>
      <c r="GS60" s="98"/>
      <c r="GT60" s="98"/>
      <c r="GU60" s="98"/>
      <c r="GV60" s="98"/>
      <c r="GW60" s="98"/>
      <c r="GX60" s="98"/>
      <c r="GY60" s="98"/>
      <c r="GZ60" s="98"/>
      <c r="HA60" s="98"/>
      <c r="HB60" s="98"/>
      <c r="HC60" s="98"/>
      <c r="HD60" s="98"/>
      <c r="HE60" s="98"/>
      <c r="HF60" s="98"/>
      <c r="HG60" s="98"/>
      <c r="HH60" s="98"/>
      <c r="HI60" s="98"/>
      <c r="HJ60" s="98"/>
      <c r="HK60" s="98"/>
      <c r="HL60" s="98"/>
      <c r="HM60" s="98"/>
      <c r="HN60" s="98"/>
      <c r="HO60" s="98"/>
      <c r="HP60" s="98"/>
      <c r="HQ60" s="98"/>
      <c r="HR60" s="98"/>
      <c r="HS60" s="98"/>
      <c r="HT60" s="98"/>
      <c r="HU60" s="98"/>
      <c r="HV60" s="98"/>
      <c r="HW60" s="98"/>
      <c r="HX60" s="98"/>
    </row>
    <row r="61" spans="1:233">
      <c r="A61" s="37" t="s">
        <v>571</v>
      </c>
      <c r="B61" s="95" t="s">
        <v>487</v>
      </c>
      <c r="C61" s="64" t="s">
        <v>488</v>
      </c>
      <c r="D61" s="64"/>
      <c r="E61" s="93"/>
      <c r="F61" s="67"/>
      <c r="G61" s="39"/>
      <c r="H61" s="121">
        <v>2057</v>
      </c>
      <c r="I61" s="39"/>
      <c r="J61" s="42"/>
      <c r="K61" s="42" t="s">
        <v>47</v>
      </c>
      <c r="L61" s="42"/>
      <c r="M61" s="37"/>
      <c r="N61" s="64"/>
      <c r="O61" s="172"/>
      <c r="P61" s="37" t="s">
        <v>466</v>
      </c>
      <c r="Q61" s="57">
        <v>1</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row>
    <row r="62" spans="1:233">
      <c r="A62" s="37" t="s">
        <v>572</v>
      </c>
      <c r="B62" s="95" t="s">
        <v>489</v>
      </c>
      <c r="C62" s="64" t="s">
        <v>490</v>
      </c>
      <c r="D62" s="64"/>
      <c r="E62" s="93"/>
      <c r="F62" s="67"/>
      <c r="G62" s="39"/>
      <c r="H62" s="201">
        <v>1752.4</v>
      </c>
      <c r="I62" s="39"/>
      <c r="J62" s="42"/>
      <c r="K62" s="42" t="s">
        <v>47</v>
      </c>
      <c r="L62" s="42"/>
      <c r="M62" s="37"/>
      <c r="N62" s="64"/>
      <c r="O62" s="172"/>
      <c r="P62" s="37" t="s">
        <v>466</v>
      </c>
      <c r="Q62" s="57">
        <v>1</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row>
    <row r="63" spans="1:233">
      <c r="A63" s="37" t="s">
        <v>573</v>
      </c>
      <c r="B63" s="95" t="s">
        <v>491</v>
      </c>
      <c r="C63" s="64" t="s">
        <v>492</v>
      </c>
      <c r="D63" s="64">
        <v>867</v>
      </c>
      <c r="E63" s="93">
        <v>45238</v>
      </c>
      <c r="F63" s="67">
        <v>1900</v>
      </c>
      <c r="G63" s="39"/>
      <c r="H63" s="39">
        <v>1140</v>
      </c>
      <c r="I63" s="39">
        <v>760</v>
      </c>
      <c r="J63" s="42"/>
      <c r="K63" s="42" t="s">
        <v>47</v>
      </c>
      <c r="L63" s="42"/>
      <c r="M63" s="37"/>
      <c r="N63" s="64"/>
      <c r="O63" s="172"/>
      <c r="P63" s="37" t="s">
        <v>466</v>
      </c>
      <c r="Q63" s="57">
        <v>1</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row>
    <row r="64" spans="1:233" s="57" customFormat="1">
      <c r="A64" s="87">
        <v>12</v>
      </c>
      <c r="B64" s="60" t="s">
        <v>499</v>
      </c>
      <c r="C64" s="60"/>
      <c r="D64" s="60"/>
      <c r="E64" s="60"/>
      <c r="F64" s="60"/>
      <c r="G64" s="192"/>
      <c r="H64" s="192"/>
      <c r="I64" s="192"/>
      <c r="J64" s="87"/>
      <c r="K64" s="87"/>
      <c r="L64" s="87"/>
      <c r="M64" s="60"/>
      <c r="N64" s="60"/>
      <c r="O64" s="60"/>
      <c r="P64" s="60"/>
      <c r="Q64" s="57">
        <v>1</v>
      </c>
    </row>
    <row r="65" spans="1:233" ht="37.5">
      <c r="A65" s="123" t="s">
        <v>234</v>
      </c>
      <c r="B65" s="124" t="s">
        <v>506</v>
      </c>
      <c r="C65" s="202" t="s">
        <v>499</v>
      </c>
      <c r="D65" s="123"/>
      <c r="E65" s="59"/>
      <c r="F65" s="63"/>
      <c r="G65" s="148"/>
      <c r="H65" s="147">
        <v>4100</v>
      </c>
      <c r="I65" s="59"/>
      <c r="J65" s="59"/>
      <c r="K65" s="59" t="s">
        <v>47</v>
      </c>
      <c r="L65" s="42"/>
      <c r="M65" s="59"/>
      <c r="N65" s="59"/>
      <c r="O65" s="59"/>
      <c r="P65" s="203"/>
      <c r="Q65" s="57">
        <v>1</v>
      </c>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c r="FH65" s="57"/>
      <c r="FI65" s="57"/>
      <c r="FJ65" s="57"/>
      <c r="FK65" s="57"/>
      <c r="FL65" s="57"/>
      <c r="FM65" s="57"/>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row>
    <row r="66" spans="1:233" ht="37.5">
      <c r="A66" s="123" t="s">
        <v>235</v>
      </c>
      <c r="B66" s="124" t="s">
        <v>507</v>
      </c>
      <c r="C66" s="202" t="s">
        <v>499</v>
      </c>
      <c r="D66" s="123"/>
      <c r="E66" s="59"/>
      <c r="F66" s="63"/>
      <c r="G66" s="148"/>
      <c r="H66" s="147">
        <v>2500</v>
      </c>
      <c r="I66" s="59"/>
      <c r="J66" s="59"/>
      <c r="K66" s="59" t="s">
        <v>47</v>
      </c>
      <c r="L66" s="42"/>
      <c r="M66" s="59"/>
      <c r="N66" s="59"/>
      <c r="O66" s="59"/>
      <c r="P66" s="203"/>
      <c r="Q66" s="57">
        <v>1</v>
      </c>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row>
    <row r="67" spans="1:233" ht="37.5">
      <c r="A67" s="123" t="s">
        <v>493</v>
      </c>
      <c r="B67" s="124" t="s">
        <v>508</v>
      </c>
      <c r="C67" s="202" t="s">
        <v>509</v>
      </c>
      <c r="D67" s="37">
        <v>213</v>
      </c>
      <c r="E67" s="37" t="s">
        <v>510</v>
      </c>
      <c r="F67" s="63"/>
      <c r="G67" s="148"/>
      <c r="H67" s="147">
        <v>755.7</v>
      </c>
      <c r="I67" s="59"/>
      <c r="J67" s="59"/>
      <c r="K67" s="59" t="s">
        <v>47</v>
      </c>
      <c r="L67" s="42"/>
      <c r="M67" s="59"/>
      <c r="N67" s="59"/>
      <c r="O67" s="59"/>
      <c r="P67" s="203"/>
      <c r="Q67" s="57">
        <v>1</v>
      </c>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row>
    <row r="68" spans="1:233" ht="37.5">
      <c r="A68" s="123" t="s">
        <v>494</v>
      </c>
      <c r="B68" s="102" t="s">
        <v>511</v>
      </c>
      <c r="C68" s="202" t="s">
        <v>512</v>
      </c>
      <c r="D68" s="44">
        <v>887</v>
      </c>
      <c r="E68" s="72">
        <v>44690</v>
      </c>
      <c r="F68" s="63"/>
      <c r="G68" s="204">
        <v>1669.2</v>
      </c>
      <c r="H68" s="205">
        <v>1135.7</v>
      </c>
      <c r="I68" s="59"/>
      <c r="J68" s="59"/>
      <c r="K68" s="59" t="s">
        <v>47</v>
      </c>
      <c r="L68" s="42"/>
      <c r="M68" s="37" t="s">
        <v>121</v>
      </c>
      <c r="N68" s="37" t="s">
        <v>122</v>
      </c>
      <c r="O68" s="106">
        <v>22314286</v>
      </c>
      <c r="Q68" s="57">
        <v>1</v>
      </c>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7"/>
      <c r="EW68" s="57"/>
      <c r="EX68" s="57"/>
      <c r="EY68" s="57"/>
      <c r="EZ68" s="57"/>
      <c r="FA68" s="57"/>
      <c r="FB68" s="57"/>
      <c r="FC68" s="57"/>
      <c r="FD68" s="57"/>
      <c r="FE68" s="57"/>
      <c r="FF68" s="57"/>
      <c r="FG68" s="57"/>
      <c r="FH68" s="57"/>
      <c r="FI68" s="57"/>
      <c r="FJ68" s="57"/>
      <c r="FK68" s="57"/>
      <c r="FL68" s="57"/>
      <c r="FM68" s="57"/>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c r="GV68" s="57"/>
      <c r="GW68" s="57"/>
      <c r="GX68" s="57"/>
      <c r="GY68" s="57"/>
      <c r="GZ68" s="57"/>
      <c r="HA68" s="57"/>
      <c r="HB68" s="57"/>
      <c r="HC68" s="57"/>
      <c r="HD68" s="57"/>
      <c r="HE68" s="57"/>
      <c r="HF68" s="57"/>
      <c r="HG68" s="57"/>
      <c r="HH68" s="57"/>
      <c r="HI68" s="57"/>
      <c r="HJ68" s="57"/>
      <c r="HK68" s="57"/>
      <c r="HL68" s="57"/>
      <c r="HM68" s="57"/>
      <c r="HN68" s="57"/>
      <c r="HO68" s="57"/>
      <c r="HP68" s="57"/>
      <c r="HQ68" s="57"/>
      <c r="HR68" s="57"/>
      <c r="HS68" s="57"/>
      <c r="HT68" s="57"/>
      <c r="HU68" s="57"/>
      <c r="HV68" s="57"/>
      <c r="HW68" s="57"/>
      <c r="HX68" s="57"/>
      <c r="HY68" s="57"/>
    </row>
    <row r="69" spans="1:233" ht="56.25">
      <c r="A69" s="123" t="s">
        <v>495</v>
      </c>
      <c r="B69" s="124" t="s">
        <v>513</v>
      </c>
      <c r="C69" s="37" t="s">
        <v>514</v>
      </c>
      <c r="D69" s="37">
        <v>921</v>
      </c>
      <c r="E69" s="66" t="s">
        <v>515</v>
      </c>
      <c r="F69" s="67"/>
      <c r="G69" s="204">
        <v>7427.4</v>
      </c>
      <c r="H69" s="133"/>
      <c r="I69" s="39"/>
      <c r="J69" s="42"/>
      <c r="K69" s="59" t="s">
        <v>47</v>
      </c>
      <c r="L69" s="42"/>
      <c r="M69" s="37" t="s">
        <v>121</v>
      </c>
      <c r="N69" s="37" t="s">
        <v>122</v>
      </c>
      <c r="O69" s="198">
        <v>28837195</v>
      </c>
      <c r="Q69" s="57">
        <v>1</v>
      </c>
    </row>
    <row r="70" spans="1:233" ht="37.5">
      <c r="A70" s="123" t="s">
        <v>496</v>
      </c>
      <c r="B70" s="102" t="s">
        <v>516</v>
      </c>
      <c r="C70" s="79" t="s">
        <v>517</v>
      </c>
      <c r="D70" s="45"/>
      <c r="E70" s="45"/>
      <c r="F70" s="199"/>
      <c r="G70" s="206">
        <v>300</v>
      </c>
      <c r="H70" s="206"/>
      <c r="I70" s="40"/>
      <c r="J70" s="45"/>
      <c r="K70" s="59" t="s">
        <v>47</v>
      </c>
      <c r="L70" s="42"/>
      <c r="M70" s="45"/>
      <c r="N70" s="45"/>
      <c r="O70" s="45"/>
      <c r="P70" s="103"/>
      <c r="Q70" s="57">
        <v>1</v>
      </c>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c r="EQ70" s="77"/>
      <c r="ER70" s="77"/>
      <c r="ES70" s="77"/>
      <c r="ET70" s="77"/>
      <c r="EU70" s="77"/>
      <c r="EV70" s="77"/>
      <c r="EW70" s="77"/>
      <c r="EX70" s="77"/>
      <c r="EY70" s="77"/>
      <c r="EZ70" s="77"/>
      <c r="FA70" s="77"/>
      <c r="FB70" s="77"/>
      <c r="FC70" s="77"/>
      <c r="FD70" s="77"/>
      <c r="FE70" s="77"/>
      <c r="FF70" s="77"/>
      <c r="FG70" s="77"/>
      <c r="FH70" s="77"/>
      <c r="FI70" s="77"/>
      <c r="FJ70" s="77"/>
      <c r="FK70" s="77"/>
      <c r="FL70" s="77"/>
      <c r="FM70" s="77"/>
      <c r="FN70" s="77"/>
      <c r="FO70" s="77"/>
      <c r="FP70" s="77"/>
      <c r="FQ70" s="77"/>
      <c r="FR70" s="77"/>
      <c r="FS70" s="77"/>
      <c r="FT70" s="77"/>
      <c r="FU70" s="77"/>
      <c r="FV70" s="77"/>
      <c r="FW70" s="77"/>
      <c r="FX70" s="77"/>
      <c r="FY70" s="77"/>
      <c r="FZ70" s="77"/>
      <c r="GA70" s="77"/>
      <c r="GB70" s="77"/>
      <c r="GC70" s="77"/>
      <c r="GD70" s="77"/>
      <c r="GE70" s="77"/>
      <c r="GF70" s="77"/>
      <c r="GG70" s="77"/>
      <c r="GH70" s="77"/>
      <c r="GI70" s="77"/>
      <c r="GJ70" s="77"/>
      <c r="GK70" s="77"/>
      <c r="GL70" s="77"/>
      <c r="GM70" s="77"/>
      <c r="GN70" s="77"/>
      <c r="GO70" s="77"/>
      <c r="GP70" s="77"/>
      <c r="GQ70" s="77"/>
      <c r="GR70" s="77"/>
      <c r="GS70" s="77"/>
      <c r="GT70" s="77"/>
      <c r="GU70" s="77"/>
      <c r="GV70" s="77"/>
      <c r="GW70" s="77"/>
      <c r="GX70" s="77"/>
      <c r="GY70" s="77"/>
      <c r="GZ70" s="77"/>
      <c r="HA70" s="77"/>
      <c r="HB70" s="77"/>
      <c r="HC70" s="77"/>
      <c r="HD70" s="77"/>
      <c r="HE70" s="77"/>
      <c r="HF70" s="77"/>
      <c r="HG70" s="77"/>
      <c r="HH70" s="77"/>
      <c r="HI70" s="77"/>
      <c r="HJ70" s="77"/>
      <c r="HK70" s="77"/>
      <c r="HL70" s="77"/>
      <c r="HM70" s="77"/>
      <c r="HN70" s="77"/>
      <c r="HO70" s="77"/>
      <c r="HP70" s="77"/>
      <c r="HQ70" s="77"/>
      <c r="HR70" s="77"/>
      <c r="HS70" s="77"/>
      <c r="HT70" s="77"/>
      <c r="HU70" s="77"/>
      <c r="HV70" s="77"/>
      <c r="HW70" s="77"/>
      <c r="HX70" s="77"/>
      <c r="HY70" s="77"/>
    </row>
    <row r="71" spans="1:233" ht="37.5">
      <c r="A71" s="123" t="s">
        <v>497</v>
      </c>
      <c r="B71" s="102" t="s">
        <v>518</v>
      </c>
      <c r="C71" s="79" t="s">
        <v>519</v>
      </c>
      <c r="D71" s="45"/>
      <c r="E71" s="45"/>
      <c r="F71" s="199"/>
      <c r="G71" s="206">
        <v>240</v>
      </c>
      <c r="H71" s="206"/>
      <c r="I71" s="40"/>
      <c r="J71" s="45"/>
      <c r="K71" s="59" t="s">
        <v>47</v>
      </c>
      <c r="L71" s="42"/>
      <c r="M71" s="45"/>
      <c r="N71" s="76"/>
      <c r="O71" s="76"/>
      <c r="P71" s="103"/>
      <c r="Q71" s="57">
        <v>1</v>
      </c>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c r="EQ71" s="77"/>
      <c r="ER71" s="77"/>
      <c r="ES71" s="77"/>
      <c r="ET71" s="77"/>
      <c r="EU71" s="77"/>
      <c r="EV71" s="77"/>
      <c r="EW71" s="77"/>
      <c r="EX71" s="77"/>
      <c r="EY71" s="77"/>
      <c r="EZ71" s="77"/>
      <c r="FA71" s="77"/>
      <c r="FB71" s="77"/>
      <c r="FC71" s="77"/>
      <c r="FD71" s="77"/>
      <c r="FE71" s="77"/>
      <c r="FF71" s="77"/>
      <c r="FG71" s="77"/>
      <c r="FH71" s="77"/>
      <c r="FI71" s="77"/>
      <c r="FJ71" s="77"/>
      <c r="FK71" s="77"/>
      <c r="FL71" s="77"/>
      <c r="FM71" s="77"/>
      <c r="FN71" s="77"/>
      <c r="FO71" s="77"/>
      <c r="FP71" s="77"/>
      <c r="FQ71" s="77"/>
      <c r="FR71" s="77"/>
      <c r="FS71" s="77"/>
      <c r="FT71" s="77"/>
      <c r="FU71" s="77"/>
      <c r="FV71" s="77"/>
      <c r="FW71" s="77"/>
      <c r="FX71" s="77"/>
      <c r="FY71" s="77"/>
      <c r="FZ71" s="77"/>
      <c r="GA71" s="77"/>
      <c r="GB71" s="77"/>
      <c r="GC71" s="77"/>
      <c r="GD71" s="77"/>
      <c r="GE71" s="77"/>
      <c r="GF71" s="77"/>
      <c r="GG71" s="77"/>
      <c r="GH71" s="7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c r="HN71" s="77"/>
      <c r="HO71" s="77"/>
      <c r="HP71" s="77"/>
      <c r="HQ71" s="77"/>
      <c r="HR71" s="77"/>
      <c r="HS71" s="77"/>
      <c r="HT71" s="77"/>
      <c r="HU71" s="77"/>
      <c r="HV71" s="77"/>
      <c r="HW71" s="77"/>
      <c r="HX71" s="77"/>
      <c r="HY71" s="77"/>
    </row>
    <row r="72" spans="1:233" ht="56.25">
      <c r="A72" s="123" t="s">
        <v>498</v>
      </c>
      <c r="B72" s="102" t="s">
        <v>520</v>
      </c>
      <c r="C72" s="79" t="s">
        <v>521</v>
      </c>
      <c r="D72" s="45"/>
      <c r="E72" s="45"/>
      <c r="F72" s="199"/>
      <c r="G72" s="206">
        <v>393</v>
      </c>
      <c r="H72" s="206"/>
      <c r="I72" s="40"/>
      <c r="J72" s="45"/>
      <c r="K72" s="59" t="s">
        <v>47</v>
      </c>
      <c r="L72" s="42"/>
      <c r="M72" s="45"/>
      <c r="N72" s="76"/>
      <c r="O72" s="76"/>
      <c r="P72" s="103"/>
      <c r="Q72" s="57">
        <v>1</v>
      </c>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77"/>
      <c r="EV72" s="77"/>
      <c r="EW72" s="77"/>
      <c r="EX72" s="77"/>
      <c r="EY72" s="77"/>
      <c r="EZ72" s="77"/>
      <c r="FA72" s="77"/>
      <c r="FB72" s="77"/>
      <c r="FC72" s="77"/>
      <c r="FD72" s="77"/>
      <c r="FE72" s="77"/>
      <c r="FF72" s="77"/>
      <c r="FG72" s="77"/>
      <c r="FH72" s="77"/>
      <c r="FI72" s="77"/>
      <c r="FJ72" s="77"/>
      <c r="FK72" s="77"/>
      <c r="FL72" s="77"/>
      <c r="FM72" s="77"/>
      <c r="FN72" s="77"/>
      <c r="FO72" s="77"/>
      <c r="FP72" s="77"/>
      <c r="FQ72" s="77"/>
      <c r="FR72" s="77"/>
      <c r="FS72" s="77"/>
      <c r="FT72" s="77"/>
      <c r="FU72" s="77"/>
      <c r="FV72" s="77"/>
      <c r="FW72" s="77"/>
      <c r="FX72" s="77"/>
      <c r="FY72" s="77"/>
      <c r="FZ72" s="77"/>
      <c r="GA72" s="77"/>
      <c r="GB72" s="77"/>
      <c r="GC72" s="77"/>
      <c r="GD72" s="77"/>
      <c r="GE72" s="77"/>
      <c r="GF72" s="77"/>
      <c r="GG72" s="77"/>
      <c r="GH72" s="77"/>
      <c r="GI72" s="77"/>
      <c r="GJ72" s="77"/>
      <c r="GK72" s="77"/>
      <c r="GL72" s="77"/>
      <c r="GM72" s="77"/>
      <c r="GN72" s="77"/>
      <c r="GO72" s="77"/>
      <c r="GP72" s="77"/>
      <c r="GQ72" s="77"/>
      <c r="GR72" s="77"/>
      <c r="GS72" s="77"/>
      <c r="GT72" s="77"/>
      <c r="GU72" s="77"/>
      <c r="GV72" s="77"/>
      <c r="GW72" s="77"/>
      <c r="GX72" s="77"/>
      <c r="GY72" s="77"/>
      <c r="GZ72" s="77"/>
      <c r="HA72" s="77"/>
      <c r="HB72" s="77"/>
      <c r="HC72" s="77"/>
      <c r="HD72" s="77"/>
      <c r="HE72" s="77"/>
      <c r="HF72" s="77"/>
      <c r="HG72" s="77"/>
      <c r="HH72" s="77"/>
      <c r="HI72" s="77"/>
      <c r="HJ72" s="77"/>
      <c r="HK72" s="77"/>
      <c r="HL72" s="77"/>
      <c r="HM72" s="77"/>
      <c r="HN72" s="77"/>
      <c r="HO72" s="77"/>
      <c r="HP72" s="77"/>
      <c r="HQ72" s="77"/>
      <c r="HR72" s="77"/>
      <c r="HS72" s="77"/>
      <c r="HT72" s="77"/>
      <c r="HU72" s="77"/>
      <c r="HV72" s="77"/>
      <c r="HW72" s="77"/>
      <c r="HX72" s="77"/>
      <c r="HY72" s="77"/>
    </row>
    <row r="73" spans="1:233" s="57" customFormat="1">
      <c r="A73" s="87">
        <v>13</v>
      </c>
      <c r="B73" s="60" t="s">
        <v>522</v>
      </c>
      <c r="C73" s="60"/>
      <c r="D73" s="60"/>
      <c r="E73" s="60"/>
      <c r="F73" s="60"/>
      <c r="G73" s="192"/>
      <c r="H73" s="192"/>
      <c r="I73" s="192"/>
      <c r="J73" s="87"/>
      <c r="K73" s="87"/>
      <c r="L73" s="87"/>
      <c r="M73" s="60"/>
      <c r="N73" s="60"/>
      <c r="O73" s="60"/>
      <c r="P73" s="60"/>
      <c r="Q73" s="57">
        <v>1</v>
      </c>
    </row>
    <row r="74" spans="1:233" ht="56.25">
      <c r="A74" s="37" t="s">
        <v>271</v>
      </c>
      <c r="B74" s="64" t="s">
        <v>526</v>
      </c>
      <c r="C74" s="64" t="s">
        <v>522</v>
      </c>
      <c r="D74" s="37" t="s">
        <v>539</v>
      </c>
      <c r="E74" s="93" t="s">
        <v>538</v>
      </c>
      <c r="F74" s="67">
        <v>172301</v>
      </c>
      <c r="G74" s="39"/>
      <c r="H74" s="39"/>
      <c r="I74" s="39"/>
      <c r="J74" s="42"/>
      <c r="K74" s="42" t="s">
        <v>47</v>
      </c>
      <c r="L74" s="42"/>
      <c r="M74" s="37" t="s">
        <v>121</v>
      </c>
      <c r="N74" s="37" t="s">
        <v>122</v>
      </c>
      <c r="O74" s="64" t="s">
        <v>527</v>
      </c>
      <c r="P74" s="37" t="s">
        <v>528</v>
      </c>
      <c r="Q74" s="57">
        <v>1</v>
      </c>
    </row>
    <row r="75" spans="1:233" ht="56.25">
      <c r="A75" s="37" t="s">
        <v>272</v>
      </c>
      <c r="B75" s="64" t="s">
        <v>529</v>
      </c>
      <c r="C75" s="64" t="s">
        <v>522</v>
      </c>
      <c r="D75" s="37">
        <v>543</v>
      </c>
      <c r="E75" s="93">
        <v>45602</v>
      </c>
      <c r="F75" s="207">
        <v>97230</v>
      </c>
      <c r="G75" s="39">
        <v>8316.4</v>
      </c>
      <c r="H75" s="39">
        <v>76985</v>
      </c>
      <c r="I75" s="39">
        <v>11928.6</v>
      </c>
      <c r="J75" s="42"/>
      <c r="K75" s="42"/>
      <c r="L75" s="42" t="s">
        <v>47</v>
      </c>
      <c r="M75" s="37" t="s">
        <v>133</v>
      </c>
      <c r="N75" s="37" t="s">
        <v>133</v>
      </c>
      <c r="O75" s="64" t="s">
        <v>530</v>
      </c>
      <c r="P75" s="64" t="s">
        <v>531</v>
      </c>
      <c r="Q75" s="57">
        <v>1</v>
      </c>
    </row>
    <row r="76" spans="1:233" ht="56.25">
      <c r="A76" s="37" t="s">
        <v>273</v>
      </c>
      <c r="B76" s="64" t="s">
        <v>532</v>
      </c>
      <c r="C76" s="64" t="s">
        <v>522</v>
      </c>
      <c r="D76" s="37">
        <v>274</v>
      </c>
      <c r="E76" s="93">
        <v>45377</v>
      </c>
      <c r="F76" s="67">
        <v>45904.800000000003</v>
      </c>
      <c r="G76" s="39"/>
      <c r="H76" s="39"/>
      <c r="I76" s="39"/>
      <c r="J76" s="42"/>
      <c r="K76" s="42" t="s">
        <v>47</v>
      </c>
      <c r="L76" s="42"/>
      <c r="M76" s="37" t="s">
        <v>132</v>
      </c>
      <c r="N76" s="37" t="s">
        <v>133</v>
      </c>
      <c r="O76" s="64" t="s">
        <v>533</v>
      </c>
      <c r="P76" s="64" t="s">
        <v>531</v>
      </c>
      <c r="Q76" s="57">
        <v>1</v>
      </c>
    </row>
    <row r="77" spans="1:233" ht="56.25">
      <c r="A77" s="37" t="s">
        <v>274</v>
      </c>
      <c r="B77" s="64" t="s">
        <v>534</v>
      </c>
      <c r="C77" s="64" t="s">
        <v>535</v>
      </c>
      <c r="D77" s="37" t="s">
        <v>540</v>
      </c>
      <c r="E77" s="93" t="s">
        <v>541</v>
      </c>
      <c r="F77" s="67">
        <v>189100.3</v>
      </c>
      <c r="G77" s="39"/>
      <c r="H77" s="39"/>
      <c r="I77" s="39"/>
      <c r="J77" s="42"/>
      <c r="K77" s="42"/>
      <c r="L77" s="42" t="s">
        <v>47</v>
      </c>
      <c r="M77" s="37" t="s">
        <v>133</v>
      </c>
      <c r="N77" s="37" t="s">
        <v>133</v>
      </c>
      <c r="O77" s="64" t="s">
        <v>536</v>
      </c>
      <c r="P77" s="64" t="s">
        <v>537</v>
      </c>
      <c r="Q77" s="57">
        <v>1</v>
      </c>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98"/>
      <c r="FG77" s="98"/>
      <c r="FH77" s="98"/>
      <c r="FI77" s="98"/>
      <c r="FJ77" s="98"/>
      <c r="FK77" s="98"/>
      <c r="FL77" s="98"/>
      <c r="FM77" s="98"/>
      <c r="FN77" s="98"/>
      <c r="FO77" s="98"/>
      <c r="FP77" s="98"/>
      <c r="FQ77" s="98"/>
      <c r="FR77" s="98"/>
      <c r="FS77" s="98"/>
      <c r="FT77" s="98"/>
      <c r="FU77" s="98"/>
      <c r="FV77" s="98"/>
      <c r="FW77" s="98"/>
      <c r="FX77" s="98"/>
      <c r="FY77" s="98"/>
      <c r="FZ77" s="98"/>
      <c r="GA77" s="98"/>
      <c r="GB77" s="98"/>
      <c r="GC77" s="98"/>
      <c r="GD77" s="98"/>
      <c r="GE77" s="98"/>
      <c r="GF77" s="98"/>
      <c r="GG77" s="98"/>
      <c r="GH77" s="98"/>
      <c r="GI77" s="98"/>
      <c r="GJ77" s="98"/>
      <c r="GK77" s="98"/>
      <c r="GL77" s="98"/>
      <c r="GM77" s="98"/>
      <c r="GN77" s="98"/>
      <c r="GO77" s="98"/>
      <c r="GP77" s="98"/>
      <c r="GQ77" s="98"/>
      <c r="GR77" s="98"/>
      <c r="GS77" s="98"/>
      <c r="GT77" s="98"/>
      <c r="GU77" s="98"/>
      <c r="GV77" s="98"/>
      <c r="GW77" s="98"/>
      <c r="GX77" s="98"/>
      <c r="GY77" s="98"/>
      <c r="GZ77" s="98"/>
      <c r="HA77" s="98"/>
      <c r="HB77" s="98"/>
      <c r="HC77" s="98"/>
      <c r="HD77" s="98"/>
      <c r="HE77" s="98"/>
      <c r="HF77" s="98"/>
      <c r="HG77" s="98"/>
      <c r="HH77" s="98"/>
      <c r="HI77" s="98"/>
      <c r="HJ77" s="98"/>
      <c r="HK77" s="98"/>
      <c r="HL77" s="98"/>
      <c r="HM77" s="98"/>
      <c r="HN77" s="98"/>
      <c r="HO77" s="98"/>
      <c r="HP77" s="98"/>
      <c r="HQ77" s="98"/>
      <c r="HR77" s="98"/>
      <c r="HS77" s="98"/>
      <c r="HT77" s="98"/>
      <c r="HU77" s="98"/>
      <c r="HV77" s="98"/>
      <c r="HW77" s="98"/>
      <c r="HX77" s="98"/>
    </row>
    <row r="78" spans="1:233" s="57" customFormat="1">
      <c r="A78" s="87">
        <v>14</v>
      </c>
      <c r="B78" s="60" t="s">
        <v>544</v>
      </c>
      <c r="C78" s="60"/>
      <c r="D78" s="60"/>
      <c r="E78" s="60"/>
      <c r="F78" s="60"/>
      <c r="G78" s="192"/>
      <c r="H78" s="192"/>
      <c r="I78" s="192"/>
      <c r="J78" s="87"/>
      <c r="K78" s="87"/>
      <c r="L78" s="87"/>
      <c r="M78" s="60"/>
      <c r="N78" s="60"/>
      <c r="O78" s="60"/>
      <c r="P78" s="60"/>
      <c r="Q78" s="57">
        <v>1</v>
      </c>
    </row>
    <row r="79" spans="1:233" ht="37.5">
      <c r="A79" s="37" t="s">
        <v>266</v>
      </c>
      <c r="B79" s="101" t="s">
        <v>547</v>
      </c>
      <c r="C79" s="64" t="s">
        <v>544</v>
      </c>
      <c r="D79" s="64">
        <v>591</v>
      </c>
      <c r="E79" s="93">
        <v>45808</v>
      </c>
      <c r="F79" s="67">
        <v>79008.600000000006</v>
      </c>
      <c r="G79" s="119">
        <v>20900</v>
      </c>
      <c r="H79" s="39">
        <v>2336.4</v>
      </c>
      <c r="I79" s="39">
        <v>54140.2</v>
      </c>
      <c r="J79" s="202">
        <v>1632</v>
      </c>
      <c r="K79" s="42" t="s">
        <v>297</v>
      </c>
      <c r="L79" s="42"/>
      <c r="M79" s="64" t="s">
        <v>161</v>
      </c>
      <c r="N79" s="64" t="s">
        <v>161</v>
      </c>
      <c r="O79" s="64"/>
      <c r="P79" s="64"/>
      <c r="Q79" s="57">
        <v>1</v>
      </c>
    </row>
    <row r="80" spans="1:233" ht="37.5">
      <c r="A80" s="37" t="s">
        <v>267</v>
      </c>
      <c r="B80" s="101" t="s">
        <v>548</v>
      </c>
      <c r="C80" s="64" t="s">
        <v>544</v>
      </c>
      <c r="D80" s="64">
        <v>309</v>
      </c>
      <c r="E80" s="93">
        <v>45748</v>
      </c>
      <c r="F80" s="67">
        <v>4640.3</v>
      </c>
      <c r="G80" s="39">
        <v>1561.6</v>
      </c>
      <c r="H80" s="39"/>
      <c r="I80" s="39">
        <v>3078.7</v>
      </c>
      <c r="J80" s="42"/>
      <c r="K80" s="42" t="s">
        <v>297</v>
      </c>
      <c r="L80" s="42"/>
      <c r="M80" s="71" t="s">
        <v>132</v>
      </c>
      <c r="N80" s="71" t="s">
        <v>132</v>
      </c>
      <c r="O80" s="64"/>
      <c r="P80" s="64"/>
      <c r="Q80" s="57">
        <v>1</v>
      </c>
    </row>
    <row r="81" spans="1:232" ht="56.25">
      <c r="A81" s="37" t="s">
        <v>542</v>
      </c>
      <c r="B81" s="107" t="s">
        <v>549</v>
      </c>
      <c r="C81" s="64" t="s">
        <v>544</v>
      </c>
      <c r="D81" s="76">
        <v>589</v>
      </c>
      <c r="E81" s="93">
        <v>45808</v>
      </c>
      <c r="F81" s="127">
        <v>18121.599999999999</v>
      </c>
      <c r="G81" s="40">
        <v>12688.6</v>
      </c>
      <c r="H81" s="40"/>
      <c r="I81" s="40">
        <v>12688.6</v>
      </c>
      <c r="J81" s="45"/>
      <c r="K81" s="45" t="s">
        <v>297</v>
      </c>
      <c r="L81" s="45"/>
      <c r="M81" s="71" t="s">
        <v>121</v>
      </c>
      <c r="N81" s="71" t="s">
        <v>121</v>
      </c>
      <c r="O81" s="76"/>
      <c r="P81" s="76"/>
      <c r="Q81" s="57">
        <v>1</v>
      </c>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c r="EO81" s="77"/>
      <c r="EP81" s="77"/>
      <c r="EQ81" s="77"/>
      <c r="ER81" s="77"/>
      <c r="ES81" s="77"/>
      <c r="ET81" s="77"/>
      <c r="EU81" s="77"/>
      <c r="EV81" s="77"/>
      <c r="EW81" s="77"/>
      <c r="EX81" s="77"/>
      <c r="EY81" s="77"/>
      <c r="EZ81" s="77"/>
      <c r="FA81" s="77"/>
      <c r="FB81" s="77"/>
      <c r="FC81" s="77"/>
      <c r="FD81" s="77"/>
      <c r="FE81" s="77"/>
      <c r="FF81" s="77"/>
      <c r="FG81" s="77"/>
      <c r="FH81" s="77"/>
      <c r="FI81" s="77"/>
      <c r="FJ81" s="77"/>
      <c r="FK81" s="77"/>
      <c r="FL81" s="77"/>
      <c r="FM81" s="77"/>
      <c r="FN81" s="77"/>
      <c r="FO81" s="77"/>
      <c r="FP81" s="77"/>
      <c r="FQ81" s="77"/>
      <c r="FR81" s="77"/>
      <c r="FS81" s="77"/>
      <c r="FT81" s="77"/>
      <c r="FU81" s="77"/>
      <c r="FV81" s="77"/>
      <c r="FW81" s="77"/>
      <c r="FX81" s="77"/>
      <c r="FY81" s="77"/>
      <c r="FZ81" s="77"/>
      <c r="GA81" s="77"/>
      <c r="GB81" s="77"/>
      <c r="GC81" s="77"/>
      <c r="GD81" s="77"/>
      <c r="GE81" s="77"/>
      <c r="GF81" s="77"/>
      <c r="GG81" s="77"/>
      <c r="GH81" s="77"/>
      <c r="GI81" s="77"/>
      <c r="GJ81" s="77"/>
      <c r="GK81" s="77"/>
      <c r="GL81" s="77"/>
      <c r="GM81" s="77"/>
      <c r="GN81" s="77"/>
      <c r="GO81" s="77"/>
      <c r="GP81" s="77"/>
      <c r="GQ81" s="77"/>
      <c r="GR81" s="77"/>
      <c r="GS81" s="77"/>
      <c r="GT81" s="77"/>
      <c r="GU81" s="77"/>
      <c r="GV81" s="77"/>
      <c r="GW81" s="77"/>
      <c r="GX81" s="77"/>
      <c r="GY81" s="77"/>
      <c r="GZ81" s="77"/>
      <c r="HA81" s="77"/>
      <c r="HB81" s="77"/>
      <c r="HC81" s="77"/>
      <c r="HD81" s="77"/>
      <c r="HE81" s="77"/>
      <c r="HF81" s="77"/>
      <c r="HG81" s="77"/>
      <c r="HH81" s="77"/>
      <c r="HI81" s="77"/>
      <c r="HJ81" s="77"/>
      <c r="HK81" s="77"/>
      <c r="HL81" s="77"/>
      <c r="HM81" s="77"/>
      <c r="HN81" s="77"/>
      <c r="HO81" s="77"/>
      <c r="HP81" s="77"/>
      <c r="HQ81" s="77"/>
      <c r="HR81" s="77"/>
      <c r="HS81" s="77"/>
      <c r="HT81" s="77"/>
      <c r="HU81" s="77"/>
      <c r="HV81" s="77"/>
      <c r="HW81" s="77"/>
      <c r="HX81" s="77"/>
    </row>
    <row r="82" spans="1:232" ht="37.5">
      <c r="A82" s="37" t="s">
        <v>543</v>
      </c>
      <c r="B82" s="107" t="s">
        <v>550</v>
      </c>
      <c r="C82" s="64" t="s">
        <v>544</v>
      </c>
      <c r="D82" s="76">
        <v>588</v>
      </c>
      <c r="E82" s="93">
        <v>45808</v>
      </c>
      <c r="F82" s="127">
        <v>9610.1</v>
      </c>
      <c r="G82" s="40">
        <v>3024</v>
      </c>
      <c r="H82" s="40"/>
      <c r="I82" s="40">
        <v>6586.1</v>
      </c>
      <c r="J82" s="45"/>
      <c r="K82" s="45" t="s">
        <v>297</v>
      </c>
      <c r="L82" s="45"/>
      <c r="M82" s="71" t="s">
        <v>132</v>
      </c>
      <c r="N82" s="71" t="s">
        <v>132</v>
      </c>
      <c r="O82" s="76"/>
      <c r="P82" s="76"/>
      <c r="Q82" s="57">
        <v>1</v>
      </c>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c r="EO82" s="77"/>
      <c r="EP82" s="77"/>
      <c r="EQ82" s="77"/>
      <c r="ER82" s="77"/>
      <c r="ES82" s="77"/>
      <c r="ET82" s="77"/>
      <c r="EU82" s="77"/>
      <c r="EV82" s="77"/>
      <c r="EW82" s="77"/>
      <c r="EX82" s="77"/>
      <c r="EY82" s="77"/>
      <c r="EZ82" s="77"/>
      <c r="FA82" s="77"/>
      <c r="FB82" s="77"/>
      <c r="FC82" s="77"/>
      <c r="FD82" s="77"/>
      <c r="FE82" s="77"/>
      <c r="FF82" s="77"/>
      <c r="FG82" s="77"/>
      <c r="FH82" s="77"/>
      <c r="FI82" s="77"/>
      <c r="FJ82" s="77"/>
      <c r="FK82" s="77"/>
      <c r="FL82" s="77"/>
      <c r="FM82" s="77"/>
      <c r="FN82" s="77"/>
      <c r="FO82" s="77"/>
      <c r="FP82" s="77"/>
      <c r="FQ82" s="77"/>
      <c r="FR82" s="77"/>
      <c r="FS82" s="77"/>
      <c r="FT82" s="77"/>
      <c r="FU82" s="77"/>
      <c r="FV82" s="77"/>
      <c r="FW82" s="77"/>
      <c r="FX82" s="77"/>
      <c r="FY82" s="77"/>
      <c r="FZ82" s="77"/>
      <c r="GA82" s="77"/>
      <c r="GB82" s="77"/>
      <c r="GC82" s="77"/>
      <c r="GD82" s="77"/>
      <c r="GE82" s="77"/>
      <c r="GF82" s="77"/>
      <c r="GG82" s="77"/>
      <c r="GH82" s="77"/>
      <c r="GI82" s="77"/>
      <c r="GJ82" s="77"/>
      <c r="GK82" s="77"/>
      <c r="GL82" s="77"/>
      <c r="GM82" s="77"/>
      <c r="GN82" s="77"/>
      <c r="GO82" s="77"/>
      <c r="GP82" s="77"/>
      <c r="GQ82" s="77"/>
      <c r="GR82" s="77"/>
      <c r="GS82" s="77"/>
      <c r="GT82" s="77"/>
      <c r="GU82" s="77"/>
      <c r="GV82" s="77"/>
      <c r="GW82" s="77"/>
      <c r="GX82" s="77"/>
      <c r="GY82" s="77"/>
      <c r="GZ82" s="77"/>
      <c r="HA82" s="77"/>
      <c r="HB82" s="77"/>
      <c r="HC82" s="77"/>
      <c r="HD82" s="77"/>
      <c r="HE82" s="77"/>
      <c r="HF82" s="77"/>
      <c r="HG82" s="77"/>
      <c r="HH82" s="77"/>
      <c r="HI82" s="77"/>
      <c r="HJ82" s="77"/>
      <c r="HK82" s="77"/>
      <c r="HL82" s="77"/>
      <c r="HM82" s="77"/>
      <c r="HN82" s="77"/>
      <c r="HO82" s="77"/>
      <c r="HP82" s="77"/>
      <c r="HQ82" s="77"/>
      <c r="HR82" s="77"/>
      <c r="HS82" s="77"/>
      <c r="HT82" s="77"/>
      <c r="HU82" s="77"/>
      <c r="HV82" s="77"/>
      <c r="HW82" s="77"/>
      <c r="HX82" s="77"/>
    </row>
    <row r="83" spans="1:232" s="57" customFormat="1">
      <c r="A83" s="87">
        <v>15</v>
      </c>
      <c r="B83" s="60" t="s">
        <v>552</v>
      </c>
      <c r="C83" s="60"/>
      <c r="D83" s="60"/>
      <c r="E83" s="60"/>
      <c r="F83" s="60"/>
      <c r="G83" s="192"/>
      <c r="H83" s="192"/>
      <c r="I83" s="192"/>
      <c r="J83" s="87"/>
      <c r="K83" s="87"/>
      <c r="L83" s="87"/>
      <c r="M83" s="60"/>
      <c r="N83" s="60"/>
      <c r="O83" s="60"/>
      <c r="P83" s="60"/>
      <c r="Q83" s="57">
        <v>1</v>
      </c>
    </row>
    <row r="84" spans="1:232" ht="37.5">
      <c r="A84" s="37" t="s">
        <v>270</v>
      </c>
      <c r="B84" s="107" t="s">
        <v>555</v>
      </c>
      <c r="C84" s="64" t="s">
        <v>556</v>
      </c>
      <c r="D84" s="76">
        <v>777</v>
      </c>
      <c r="E84" s="93">
        <v>45511</v>
      </c>
      <c r="F84" s="127">
        <v>27642.799999999999</v>
      </c>
      <c r="G84" s="40">
        <v>8823.73</v>
      </c>
      <c r="H84" s="40"/>
      <c r="I84" s="40">
        <f>F84-G84</f>
        <v>18819.07</v>
      </c>
      <c r="J84" s="45"/>
      <c r="K84" s="45"/>
      <c r="L84" s="45"/>
      <c r="M84" s="71" t="s">
        <v>121</v>
      </c>
      <c r="N84" s="71" t="str">
        <f>M84</f>
        <v>Quý II/2026</v>
      </c>
      <c r="O84" s="76"/>
      <c r="P84" s="76"/>
      <c r="Q84" s="57">
        <v>1</v>
      </c>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c r="EO84" s="77"/>
      <c r="EP84" s="77"/>
      <c r="EQ84" s="77"/>
      <c r="ER84" s="77"/>
      <c r="ES84" s="77"/>
      <c r="ET84" s="77"/>
      <c r="EU84" s="77"/>
      <c r="EV84" s="77"/>
      <c r="EW84" s="77"/>
      <c r="EX84" s="77"/>
      <c r="EY84" s="77"/>
      <c r="EZ84" s="77"/>
      <c r="FA84" s="77"/>
      <c r="FB84" s="77"/>
      <c r="FC84" s="77"/>
      <c r="FD84" s="77"/>
      <c r="FE84" s="77"/>
      <c r="FF84" s="77"/>
      <c r="FG84" s="77"/>
      <c r="FH84" s="77"/>
      <c r="FI84" s="77"/>
      <c r="FJ84" s="77"/>
      <c r="FK84" s="77"/>
      <c r="FL84" s="77"/>
      <c r="FM84" s="77"/>
      <c r="FN84" s="77"/>
      <c r="FO84" s="77"/>
      <c r="FP84" s="77"/>
      <c r="FQ84" s="77"/>
      <c r="FR84" s="77"/>
      <c r="FS84" s="77"/>
      <c r="FT84" s="77"/>
      <c r="FU84" s="77"/>
      <c r="FV84" s="77"/>
      <c r="FW84" s="77"/>
      <c r="FX84" s="77"/>
      <c r="FY84" s="77"/>
      <c r="FZ84" s="77"/>
      <c r="GA84" s="77"/>
      <c r="GB84" s="77"/>
      <c r="GC84" s="77"/>
      <c r="GD84" s="77"/>
      <c r="GE84" s="77"/>
      <c r="GF84" s="77"/>
      <c r="GG84" s="77"/>
      <c r="GH84" s="77"/>
      <c r="GI84" s="77"/>
      <c r="GJ84" s="77"/>
      <c r="GK84" s="77"/>
      <c r="GL84" s="77"/>
      <c r="GM84" s="77"/>
      <c r="GN84" s="77"/>
      <c r="GO84" s="77"/>
      <c r="GP84" s="77"/>
      <c r="GQ84" s="77"/>
      <c r="GR84" s="77"/>
      <c r="GS84" s="77"/>
      <c r="GT84" s="77"/>
      <c r="GU84" s="77"/>
      <c r="GV84" s="77"/>
      <c r="GW84" s="77"/>
      <c r="GX84" s="77"/>
      <c r="GY84" s="77"/>
      <c r="GZ84" s="77"/>
      <c r="HA84" s="77"/>
      <c r="HB84" s="77"/>
      <c r="HC84" s="77"/>
      <c r="HD84" s="77"/>
      <c r="HE84" s="77"/>
      <c r="HF84" s="77"/>
      <c r="HG84" s="77"/>
      <c r="HH84" s="77"/>
      <c r="HI84" s="77"/>
      <c r="HJ84" s="77"/>
      <c r="HK84" s="77"/>
      <c r="HL84" s="77"/>
      <c r="HM84" s="77"/>
      <c r="HN84" s="77"/>
      <c r="HO84" s="77"/>
      <c r="HP84" s="77"/>
      <c r="HQ84" s="77"/>
      <c r="HR84" s="77"/>
      <c r="HS84" s="77"/>
      <c r="HT84" s="77"/>
      <c r="HU84" s="77"/>
      <c r="HV84" s="77"/>
      <c r="HW84" s="77"/>
      <c r="HX84" s="77"/>
    </row>
    <row r="85" spans="1:232" ht="37.5">
      <c r="A85" s="37" t="s">
        <v>551</v>
      </c>
      <c r="B85" s="107" t="s">
        <v>555</v>
      </c>
      <c r="C85" s="64" t="s">
        <v>556</v>
      </c>
      <c r="D85" s="76">
        <v>688</v>
      </c>
      <c r="E85" s="93">
        <v>45827</v>
      </c>
      <c r="F85" s="127">
        <v>8018.3</v>
      </c>
      <c r="G85" s="40">
        <v>1520.12</v>
      </c>
      <c r="H85" s="40"/>
      <c r="I85" s="40">
        <f>F85-G85</f>
        <v>6498.18</v>
      </c>
      <c r="J85" s="45"/>
      <c r="K85" s="45"/>
      <c r="L85" s="45"/>
      <c r="M85" s="71" t="str">
        <f>M84</f>
        <v>Quý II/2026</v>
      </c>
      <c r="N85" s="71" t="str">
        <f>M84</f>
        <v>Quý II/2026</v>
      </c>
      <c r="O85" s="76"/>
      <c r="P85" s="76"/>
      <c r="Q85" s="57">
        <v>1</v>
      </c>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c r="EO85" s="77"/>
      <c r="EP85" s="77"/>
      <c r="EQ85" s="77"/>
      <c r="ER85" s="77"/>
      <c r="ES85" s="77"/>
      <c r="ET85" s="77"/>
      <c r="EU85" s="77"/>
      <c r="EV85" s="77"/>
      <c r="EW85" s="77"/>
      <c r="EX85" s="77"/>
      <c r="EY85" s="77"/>
      <c r="EZ85" s="77"/>
      <c r="FA85" s="77"/>
      <c r="FB85" s="77"/>
      <c r="FC85" s="77"/>
      <c r="FD85" s="77"/>
      <c r="FE85" s="77"/>
      <c r="FF85" s="77"/>
      <c r="FG85" s="77"/>
      <c r="FH85" s="77"/>
      <c r="FI85" s="77"/>
      <c r="FJ85" s="77"/>
      <c r="FK85" s="77"/>
      <c r="FL85" s="77"/>
      <c r="FM85" s="77"/>
      <c r="FN85" s="77"/>
      <c r="FO85" s="77"/>
      <c r="FP85" s="77"/>
      <c r="FQ85" s="77"/>
      <c r="FR85" s="77"/>
      <c r="FS85" s="77"/>
      <c r="FT85" s="77"/>
      <c r="FU85" s="77"/>
      <c r="FV85" s="77"/>
      <c r="FW85" s="77"/>
      <c r="FX85" s="77"/>
      <c r="FY85" s="77"/>
      <c r="FZ85" s="77"/>
      <c r="GA85" s="77"/>
      <c r="GB85" s="77"/>
      <c r="GC85" s="77"/>
      <c r="GD85" s="77"/>
      <c r="GE85" s="77"/>
      <c r="GF85" s="77"/>
      <c r="GG85" s="77"/>
      <c r="GH85" s="77"/>
      <c r="GI85" s="77"/>
      <c r="GJ85" s="77"/>
      <c r="GK85" s="77"/>
      <c r="GL85" s="77"/>
      <c r="GM85" s="77"/>
      <c r="GN85" s="77"/>
      <c r="GO85" s="77"/>
      <c r="GP85" s="77"/>
      <c r="GQ85" s="77"/>
      <c r="GR85" s="77"/>
      <c r="GS85" s="77"/>
      <c r="GT85" s="77"/>
      <c r="GU85" s="77"/>
      <c r="GV85" s="77"/>
      <c r="GW85" s="77"/>
      <c r="GX85" s="77"/>
      <c r="GY85" s="77"/>
      <c r="GZ85" s="77"/>
      <c r="HA85" s="77"/>
      <c r="HB85" s="77"/>
      <c r="HC85" s="77"/>
      <c r="HD85" s="77"/>
      <c r="HE85" s="77"/>
      <c r="HF85" s="77"/>
      <c r="HG85" s="77"/>
      <c r="HH85" s="77"/>
      <c r="HI85" s="77"/>
      <c r="HJ85" s="77"/>
      <c r="HK85" s="77"/>
      <c r="HL85" s="77"/>
      <c r="HM85" s="77"/>
      <c r="HN85" s="77"/>
      <c r="HO85" s="77"/>
      <c r="HP85" s="77"/>
      <c r="HQ85" s="77"/>
      <c r="HR85" s="77"/>
      <c r="HS85" s="77"/>
      <c r="HT85" s="77"/>
      <c r="HU85" s="77"/>
      <c r="HV85" s="77"/>
      <c r="HW85" s="77"/>
      <c r="HX85" s="77"/>
    </row>
    <row r="88" spans="1:232">
      <c r="B88" s="51" t="s">
        <v>579</v>
      </c>
    </row>
    <row r="89" spans="1:232">
      <c r="B89" s="51">
        <f>79-15</f>
        <v>64</v>
      </c>
    </row>
  </sheetData>
  <mergeCells count="8">
    <mergeCell ref="A2:P2"/>
    <mergeCell ref="A3:P3"/>
    <mergeCell ref="A4:P4"/>
    <mergeCell ref="A5:A6"/>
    <mergeCell ref="B5:B6"/>
    <mergeCell ref="C5:C6"/>
    <mergeCell ref="D5:J5"/>
    <mergeCell ref="K5:O5"/>
  </mergeCells>
  <phoneticPr fontId="8" type="noConversion"/>
  <printOptions horizontalCentered="1"/>
  <pageMargins left="0" right="0" top="0.5" bottom="0.5" header="0.05" footer="0.05"/>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365E-3C01-4C28-874E-C7FCF16341C9}">
  <dimension ref="A1:HU30"/>
  <sheetViews>
    <sheetView tabSelected="1" zoomScale="90" zoomScaleNormal="90" workbookViewId="0">
      <pane xSplit="6" ySplit="6" topLeftCell="G21" activePane="bottomRight" state="frozen"/>
      <selection pane="topRight" activeCell="G1" sqref="G1"/>
      <selection pane="bottomLeft" activeCell="A8" sqref="A8"/>
      <selection pane="bottomRight" activeCell="C22" sqref="C22"/>
    </sheetView>
  </sheetViews>
  <sheetFormatPr defaultRowHeight="15"/>
  <cols>
    <col min="1" max="1" width="10.140625" style="2" customWidth="1"/>
    <col min="2" max="2" width="44.7109375" style="1" customWidth="1"/>
    <col min="3" max="3" width="14.42578125" style="1" customWidth="1"/>
    <col min="4" max="4" width="11.85546875" style="1" customWidth="1"/>
    <col min="5" max="5" width="11.140625" style="1" customWidth="1"/>
    <col min="6" max="6" width="12.85546875" style="1" customWidth="1"/>
    <col min="7" max="7" width="17" style="12" customWidth="1"/>
    <col min="8" max="8" width="18.42578125" style="12" customWidth="1"/>
    <col min="9" max="9" width="17.28515625" style="12" customWidth="1"/>
    <col min="10" max="10" width="13.5703125" style="2" customWidth="1"/>
    <col min="11" max="11" width="24.7109375" style="1" customWidth="1"/>
    <col min="12" max="12" width="21.140625" style="1" customWidth="1"/>
    <col min="13" max="13" width="20.5703125" style="1" customWidth="1"/>
    <col min="14" max="16384" width="9.140625" style="1"/>
  </cols>
  <sheetData>
    <row r="1" spans="1:229" ht="18.75">
      <c r="A1" s="15" t="s">
        <v>27</v>
      </c>
    </row>
    <row r="2" spans="1:229" s="3" customFormat="1" ht="24" customHeight="1">
      <c r="A2" s="228" t="s">
        <v>25</v>
      </c>
      <c r="B2" s="228"/>
      <c r="C2" s="228"/>
      <c r="D2" s="228"/>
      <c r="E2" s="228"/>
      <c r="F2" s="228"/>
      <c r="G2" s="228"/>
      <c r="H2" s="228"/>
      <c r="I2" s="228"/>
      <c r="J2" s="228"/>
      <c r="K2" s="228"/>
      <c r="L2" s="228"/>
      <c r="M2" s="228"/>
    </row>
    <row r="3" spans="1:229" s="3" customFormat="1" ht="16.5" customHeight="1">
      <c r="A3" s="229" t="s">
        <v>623</v>
      </c>
      <c r="B3" s="229"/>
      <c r="C3" s="229"/>
      <c r="D3" s="229"/>
      <c r="E3" s="229"/>
      <c r="F3" s="229"/>
      <c r="G3" s="229"/>
      <c r="H3" s="229"/>
      <c r="I3" s="229"/>
      <c r="J3" s="229"/>
      <c r="K3" s="229"/>
      <c r="L3" s="229"/>
      <c r="M3" s="229"/>
    </row>
    <row r="4" spans="1:229" s="6" customFormat="1">
      <c r="A4" s="230"/>
      <c r="B4" s="230"/>
      <c r="C4" s="230"/>
      <c r="D4" s="230"/>
      <c r="E4" s="230"/>
      <c r="F4" s="230"/>
      <c r="G4" s="230"/>
      <c r="H4" s="230"/>
      <c r="I4" s="230"/>
      <c r="J4" s="230"/>
      <c r="K4" s="230"/>
      <c r="L4" s="230"/>
      <c r="M4" s="230"/>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row>
    <row r="5" spans="1:229" s="4" customFormat="1" ht="24.95" customHeight="1">
      <c r="A5" s="231" t="s">
        <v>0</v>
      </c>
      <c r="B5" s="231" t="s">
        <v>1</v>
      </c>
      <c r="C5" s="231" t="s">
        <v>9</v>
      </c>
      <c r="D5" s="231" t="s">
        <v>26</v>
      </c>
      <c r="E5" s="231"/>
      <c r="F5" s="231"/>
      <c r="G5" s="231"/>
      <c r="H5" s="231"/>
      <c r="I5" s="231"/>
      <c r="J5" s="231"/>
      <c r="K5" s="231" t="s">
        <v>6</v>
      </c>
      <c r="L5" s="231"/>
      <c r="M5" s="5" t="s">
        <v>3</v>
      </c>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row>
    <row r="6" spans="1:229" s="4" customFormat="1" ht="84.75" customHeight="1">
      <c r="A6" s="231"/>
      <c r="B6" s="231"/>
      <c r="C6" s="231"/>
      <c r="D6" s="5" t="s">
        <v>14</v>
      </c>
      <c r="E6" s="5" t="s">
        <v>2</v>
      </c>
      <c r="F6" s="13" t="s">
        <v>4</v>
      </c>
      <c r="G6" s="14" t="s">
        <v>10</v>
      </c>
      <c r="H6" s="5" t="s">
        <v>11</v>
      </c>
      <c r="I6" s="5" t="s">
        <v>13</v>
      </c>
      <c r="J6" s="5" t="s">
        <v>12</v>
      </c>
      <c r="K6" s="5" t="s">
        <v>7</v>
      </c>
      <c r="L6" s="5" t="s">
        <v>8</v>
      </c>
      <c r="M6" s="5"/>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row>
    <row r="7" spans="1:229" s="4" customFormat="1" ht="28.5" customHeight="1">
      <c r="A7" s="5">
        <v>1</v>
      </c>
      <c r="B7" s="32" t="s">
        <v>80</v>
      </c>
      <c r="C7" s="32"/>
      <c r="D7" s="32"/>
      <c r="E7" s="33"/>
      <c r="F7" s="34"/>
      <c r="G7" s="35"/>
      <c r="H7" s="35"/>
      <c r="I7" s="35"/>
      <c r="J7" s="36"/>
      <c r="K7" s="32"/>
      <c r="L7" s="32"/>
      <c r="M7" s="32"/>
      <c r="N7" s="3"/>
      <c r="O7" s="3"/>
      <c r="P7" s="3"/>
      <c r="Q7" s="3"/>
      <c r="R7" s="3"/>
      <c r="S7" s="3"/>
      <c r="T7" s="3"/>
      <c r="U7" s="3"/>
      <c r="V7" s="3"/>
      <c r="W7" s="3"/>
      <c r="X7" s="3"/>
      <c r="Y7" s="3"/>
      <c r="Z7" s="3"/>
      <c r="AA7" s="3"/>
      <c r="AB7" s="3"/>
      <c r="AC7" s="3"/>
      <c r="AD7" s="3"/>
      <c r="AE7" s="3"/>
      <c r="AF7" s="3"/>
      <c r="AG7" s="3"/>
      <c r="AH7" s="3"/>
      <c r="AI7" s="3"/>
      <c r="AJ7" s="3"/>
      <c r="AK7" s="3">
        <v>1</v>
      </c>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row>
    <row r="8" spans="1:229" s="26" customFormat="1" ht="47.25">
      <c r="A8" s="21" t="s">
        <v>109</v>
      </c>
      <c r="B8" s="29" t="s">
        <v>90</v>
      </c>
      <c r="C8" s="29" t="s">
        <v>91</v>
      </c>
      <c r="D8" s="21">
        <v>59</v>
      </c>
      <c r="E8" s="27">
        <v>40268</v>
      </c>
      <c r="F8" s="22" t="s">
        <v>92</v>
      </c>
      <c r="G8" s="23"/>
      <c r="H8" s="23" t="s">
        <v>94</v>
      </c>
      <c r="I8" s="23"/>
      <c r="J8" s="24"/>
      <c r="K8" s="21" t="s">
        <v>98</v>
      </c>
      <c r="L8" s="21" t="s">
        <v>88</v>
      </c>
      <c r="M8" s="29" t="s">
        <v>586</v>
      </c>
      <c r="N8" s="25"/>
      <c r="O8" s="25"/>
      <c r="P8" s="25"/>
      <c r="Q8" s="25"/>
      <c r="R8" s="25"/>
      <c r="S8" s="25"/>
      <c r="T8" s="25"/>
      <c r="U8" s="25"/>
      <c r="V8" s="25"/>
      <c r="W8" s="25"/>
      <c r="X8" s="25"/>
      <c r="Y8" s="25"/>
      <c r="Z8" s="25"/>
      <c r="AA8" s="25"/>
      <c r="AB8" s="25"/>
      <c r="AC8" s="25"/>
      <c r="AD8" s="25"/>
      <c r="AE8" s="25"/>
      <c r="AF8" s="25"/>
      <c r="AG8" s="25"/>
      <c r="AH8" s="25"/>
      <c r="AI8" s="25"/>
      <c r="AJ8" s="25"/>
      <c r="AK8" s="3">
        <v>1</v>
      </c>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row>
    <row r="9" spans="1:229" s="26" customFormat="1" ht="42" customHeight="1">
      <c r="A9" s="21" t="s">
        <v>107</v>
      </c>
      <c r="B9" s="29" t="s">
        <v>104</v>
      </c>
      <c r="C9" s="29" t="s">
        <v>105</v>
      </c>
      <c r="D9" s="21">
        <v>747</v>
      </c>
      <c r="E9" s="27">
        <v>45642</v>
      </c>
      <c r="F9" s="22" t="s">
        <v>106</v>
      </c>
      <c r="G9" s="28"/>
      <c r="H9" s="23"/>
      <c r="I9" s="23"/>
      <c r="J9" s="24"/>
      <c r="K9" s="21" t="s">
        <v>98</v>
      </c>
      <c r="L9" s="21" t="s">
        <v>88</v>
      </c>
      <c r="M9" s="29" t="s">
        <v>586</v>
      </c>
      <c r="N9" s="25"/>
      <c r="O9" s="25"/>
      <c r="P9" s="25"/>
      <c r="Q9" s="25"/>
      <c r="R9" s="25"/>
      <c r="S9" s="25"/>
      <c r="T9" s="25"/>
      <c r="U9" s="25"/>
      <c r="V9" s="25"/>
      <c r="W9" s="25"/>
      <c r="X9" s="25"/>
      <c r="Y9" s="25"/>
      <c r="Z9" s="25"/>
      <c r="AA9" s="25"/>
      <c r="AB9" s="25"/>
      <c r="AC9" s="25"/>
      <c r="AD9" s="25"/>
      <c r="AE9" s="25"/>
      <c r="AF9" s="25"/>
      <c r="AG9" s="25"/>
      <c r="AH9" s="25"/>
      <c r="AI9" s="25"/>
      <c r="AJ9" s="25"/>
      <c r="AK9" s="3">
        <v>1</v>
      </c>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row>
    <row r="10" spans="1:229" s="215" customFormat="1" ht="42" customHeight="1">
      <c r="A10" s="210">
        <v>2</v>
      </c>
      <c r="B10" s="211" t="s">
        <v>581</v>
      </c>
      <c r="C10" s="211"/>
      <c r="D10" s="210"/>
      <c r="E10" s="212"/>
      <c r="F10" s="216"/>
      <c r="G10" s="217"/>
      <c r="H10" s="213"/>
      <c r="I10" s="213"/>
      <c r="J10" s="214"/>
      <c r="K10" s="210"/>
      <c r="L10" s="210"/>
      <c r="M10" s="211"/>
      <c r="AK10" s="3">
        <v>1</v>
      </c>
    </row>
    <row r="11" spans="1:229" s="25" customFormat="1" ht="61.5" customHeight="1">
      <c r="A11" s="21" t="s">
        <v>110</v>
      </c>
      <c r="B11" s="29" t="s">
        <v>582</v>
      </c>
      <c r="C11" s="29" t="s">
        <v>583</v>
      </c>
      <c r="D11" s="21" t="s">
        <v>584</v>
      </c>
      <c r="E11" s="27" t="s">
        <v>585</v>
      </c>
      <c r="F11" s="22">
        <v>10026.200000000001</v>
      </c>
      <c r="G11" s="28">
        <v>2638.6</v>
      </c>
      <c r="H11" s="23"/>
      <c r="I11" s="23">
        <f>F11-G11</f>
        <v>7387.6</v>
      </c>
      <c r="J11" s="24"/>
      <c r="K11" s="21" t="s">
        <v>121</v>
      </c>
      <c r="L11" s="21" t="s">
        <v>122</v>
      </c>
      <c r="M11" s="29" t="s">
        <v>586</v>
      </c>
      <c r="AK11" s="3">
        <v>1</v>
      </c>
    </row>
    <row r="12" spans="1:229" s="10" customFormat="1" ht="28.5" customHeight="1">
      <c r="A12" s="16">
        <v>3</v>
      </c>
      <c r="B12" s="7" t="s">
        <v>150</v>
      </c>
      <c r="C12" s="8"/>
      <c r="D12" s="8"/>
      <c r="E12" s="8"/>
      <c r="F12" s="9"/>
      <c r="G12" s="11"/>
      <c r="H12" s="11"/>
      <c r="I12" s="11"/>
      <c r="J12" s="7"/>
      <c r="K12" s="8"/>
      <c r="L12" s="8"/>
      <c r="M12" s="8"/>
      <c r="AK12" s="3">
        <v>1</v>
      </c>
    </row>
    <row r="13" spans="1:229" s="26" customFormat="1" ht="88.5" customHeight="1">
      <c r="A13" s="21" t="s">
        <v>111</v>
      </c>
      <c r="B13" s="29" t="s">
        <v>151</v>
      </c>
      <c r="C13" s="29" t="s">
        <v>152</v>
      </c>
      <c r="D13" s="21">
        <v>591</v>
      </c>
      <c r="E13" s="27">
        <v>46121</v>
      </c>
      <c r="F13" s="22">
        <v>32956.400000000001</v>
      </c>
      <c r="G13" s="28">
        <v>11865.6</v>
      </c>
      <c r="H13" s="23"/>
      <c r="I13" s="23">
        <f>F13-G13-J13</f>
        <v>19356.200000000004</v>
      </c>
      <c r="J13" s="24">
        <v>1734.6</v>
      </c>
      <c r="K13" s="21" t="s">
        <v>121</v>
      </c>
      <c r="L13" s="21" t="s">
        <v>122</v>
      </c>
      <c r="M13" s="29" t="s">
        <v>587</v>
      </c>
      <c r="N13" s="25"/>
      <c r="O13" s="25"/>
      <c r="P13" s="25"/>
      <c r="Q13" s="25"/>
      <c r="R13" s="25"/>
      <c r="S13" s="25"/>
      <c r="T13" s="25"/>
      <c r="U13" s="25"/>
      <c r="V13" s="25"/>
      <c r="W13" s="25"/>
      <c r="X13" s="25"/>
      <c r="Y13" s="25"/>
      <c r="Z13" s="25"/>
      <c r="AA13" s="25"/>
      <c r="AB13" s="25"/>
      <c r="AC13" s="25"/>
      <c r="AD13" s="25"/>
      <c r="AE13" s="25"/>
      <c r="AF13" s="25"/>
      <c r="AG13" s="25"/>
      <c r="AH13" s="25"/>
      <c r="AI13" s="25"/>
      <c r="AJ13" s="25"/>
      <c r="AK13" s="3">
        <v>1</v>
      </c>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row>
    <row r="14" spans="1:229" s="3" customFormat="1" ht="14.25">
      <c r="A14" s="218">
        <v>4</v>
      </c>
      <c r="B14" s="4" t="s">
        <v>246</v>
      </c>
      <c r="C14" s="4"/>
      <c r="D14" s="4"/>
      <c r="E14" s="4"/>
      <c r="F14" s="4"/>
      <c r="G14" s="219"/>
      <c r="H14" s="219"/>
      <c r="I14" s="219"/>
      <c r="J14" s="218"/>
      <c r="K14" s="4"/>
      <c r="L14" s="4"/>
      <c r="M14" s="4"/>
      <c r="AK14" s="3">
        <v>1</v>
      </c>
    </row>
    <row r="15" spans="1:229" s="26" customFormat="1" ht="59.25" customHeight="1">
      <c r="A15" s="21" t="s">
        <v>112</v>
      </c>
      <c r="B15" s="29" t="s">
        <v>247</v>
      </c>
      <c r="C15" s="29" t="s">
        <v>248</v>
      </c>
      <c r="D15" s="21">
        <v>702</v>
      </c>
      <c r="E15" s="27">
        <v>45896</v>
      </c>
      <c r="F15" s="22">
        <v>30676.7</v>
      </c>
      <c r="G15" s="28">
        <v>10600.6</v>
      </c>
      <c r="H15" s="23"/>
      <c r="I15" s="23"/>
      <c r="J15" s="24"/>
      <c r="K15" s="21" t="s">
        <v>121</v>
      </c>
      <c r="L15" s="21" t="s">
        <v>249</v>
      </c>
      <c r="M15" s="29" t="s">
        <v>587</v>
      </c>
      <c r="N15" s="25"/>
      <c r="O15" s="25"/>
      <c r="P15" s="25"/>
      <c r="Q15" s="25"/>
      <c r="R15" s="25"/>
      <c r="S15" s="25"/>
      <c r="T15" s="25"/>
      <c r="U15" s="25"/>
      <c r="V15" s="25"/>
      <c r="W15" s="25"/>
      <c r="X15" s="25"/>
      <c r="Y15" s="25"/>
      <c r="Z15" s="25"/>
      <c r="AA15" s="25"/>
      <c r="AB15" s="25"/>
      <c r="AC15" s="25"/>
      <c r="AD15" s="25"/>
      <c r="AE15" s="25"/>
      <c r="AF15" s="25"/>
      <c r="AG15" s="25"/>
      <c r="AH15" s="25"/>
      <c r="AI15" s="25"/>
      <c r="AJ15" s="25"/>
      <c r="AK15" s="3">
        <v>1</v>
      </c>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row>
    <row r="16" spans="1:229" s="3" customFormat="1" ht="14.25">
      <c r="A16" s="218">
        <v>5</v>
      </c>
      <c r="B16" s="4" t="s">
        <v>580</v>
      </c>
      <c r="C16" s="4"/>
      <c r="D16" s="4"/>
      <c r="E16" s="4"/>
      <c r="F16" s="220"/>
      <c r="G16" s="219"/>
      <c r="H16" s="219"/>
      <c r="I16" s="219"/>
      <c r="J16" s="218"/>
      <c r="K16" s="4"/>
      <c r="L16" s="4"/>
      <c r="M16" s="4"/>
      <c r="AK16" s="3">
        <v>1</v>
      </c>
    </row>
    <row r="17" spans="1:229" s="26" customFormat="1" ht="75" customHeight="1">
      <c r="A17" s="21" t="s">
        <v>113</v>
      </c>
      <c r="B17" s="29" t="s">
        <v>588</v>
      </c>
      <c r="C17" s="29" t="s">
        <v>589</v>
      </c>
      <c r="D17" s="21">
        <v>1336</v>
      </c>
      <c r="E17" s="27">
        <v>45961</v>
      </c>
      <c r="F17" s="22">
        <v>82463.8</v>
      </c>
      <c r="G17" s="28">
        <f>23776.8+2187.1+2044.05</f>
        <v>28007.949999999997</v>
      </c>
      <c r="H17" s="23">
        <v>4019.3</v>
      </c>
      <c r="I17" s="23">
        <f>F17-G17-H17-J17</f>
        <v>45476.25</v>
      </c>
      <c r="J17" s="24">
        <f>1638.2+3322.1</f>
        <v>4960.3</v>
      </c>
      <c r="K17" s="21" t="s">
        <v>121</v>
      </c>
      <c r="L17" s="21" t="s">
        <v>249</v>
      </c>
      <c r="M17" s="29" t="s">
        <v>586</v>
      </c>
      <c r="N17" s="25"/>
      <c r="O17" s="25"/>
      <c r="P17" s="25"/>
      <c r="Q17" s="25"/>
      <c r="R17" s="25"/>
      <c r="S17" s="25"/>
      <c r="T17" s="25"/>
      <c r="U17" s="25"/>
      <c r="V17" s="25"/>
      <c r="W17" s="25"/>
      <c r="X17" s="25"/>
      <c r="Y17" s="25"/>
      <c r="Z17" s="25"/>
      <c r="AA17" s="25"/>
      <c r="AB17" s="25"/>
      <c r="AC17" s="25"/>
      <c r="AD17" s="25"/>
      <c r="AE17" s="25"/>
      <c r="AF17" s="25"/>
      <c r="AG17" s="25"/>
      <c r="AH17" s="25"/>
      <c r="AI17" s="25"/>
      <c r="AJ17" s="25"/>
      <c r="AK17" s="3">
        <v>1</v>
      </c>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row>
    <row r="18" spans="1:229" s="215" customFormat="1" ht="18.75" customHeight="1">
      <c r="A18" s="210">
        <v>6</v>
      </c>
      <c r="B18" s="211" t="s">
        <v>185</v>
      </c>
      <c r="C18" s="211"/>
      <c r="D18" s="210"/>
      <c r="E18" s="212"/>
      <c r="F18" s="216"/>
      <c r="G18" s="217"/>
      <c r="H18" s="213"/>
      <c r="I18" s="213"/>
      <c r="J18" s="214"/>
      <c r="K18" s="210"/>
      <c r="L18" s="210"/>
      <c r="M18" s="211"/>
      <c r="AK18" s="3">
        <v>1</v>
      </c>
    </row>
    <row r="19" spans="1:229" s="26" customFormat="1" ht="75.75" customHeight="1">
      <c r="A19" s="21" t="s">
        <v>135</v>
      </c>
      <c r="B19" s="29" t="s">
        <v>590</v>
      </c>
      <c r="C19" s="29" t="s">
        <v>591</v>
      </c>
      <c r="D19" s="21">
        <v>1302</v>
      </c>
      <c r="E19" s="27">
        <v>46154</v>
      </c>
      <c r="F19" s="22">
        <v>90495.5</v>
      </c>
      <c r="G19" s="28">
        <v>33932.800000000003</v>
      </c>
      <c r="H19" s="23"/>
      <c r="I19" s="23"/>
      <c r="J19" s="24">
        <f>2522.7+9335.4</f>
        <v>11858.099999999999</v>
      </c>
      <c r="K19" s="21" t="s">
        <v>121</v>
      </c>
      <c r="L19" s="21" t="s">
        <v>249</v>
      </c>
      <c r="M19" s="29" t="s">
        <v>592</v>
      </c>
      <c r="N19" s="25"/>
      <c r="O19" s="25"/>
      <c r="P19" s="25"/>
      <c r="Q19" s="25"/>
      <c r="R19" s="25"/>
      <c r="S19" s="25"/>
      <c r="T19" s="25"/>
      <c r="U19" s="25"/>
      <c r="V19" s="25"/>
      <c r="W19" s="25"/>
      <c r="X19" s="25"/>
      <c r="Y19" s="25"/>
      <c r="Z19" s="25"/>
      <c r="AA19" s="25"/>
      <c r="AB19" s="25"/>
      <c r="AC19" s="25"/>
      <c r="AD19" s="25"/>
      <c r="AE19" s="25"/>
      <c r="AF19" s="25"/>
      <c r="AG19" s="25"/>
      <c r="AH19" s="25"/>
      <c r="AI19" s="25"/>
      <c r="AJ19" s="25"/>
      <c r="AK19" s="3">
        <v>1</v>
      </c>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row>
    <row r="20" spans="1:229" s="3" customFormat="1" ht="14.25">
      <c r="A20" s="218">
        <v>7</v>
      </c>
      <c r="B20" s="4" t="s">
        <v>382</v>
      </c>
      <c r="C20" s="4"/>
      <c r="D20" s="4"/>
      <c r="E20" s="4"/>
      <c r="F20" s="4"/>
      <c r="G20" s="219"/>
      <c r="H20" s="219"/>
      <c r="I20" s="219"/>
      <c r="J20" s="218"/>
      <c r="K20" s="4"/>
      <c r="L20" s="4"/>
      <c r="M20" s="4"/>
      <c r="AK20" s="3">
        <v>1</v>
      </c>
    </row>
    <row r="21" spans="1:229" s="26" customFormat="1" ht="133.5" customHeight="1">
      <c r="A21" s="21" t="s">
        <v>195</v>
      </c>
      <c r="B21" s="29" t="s">
        <v>611</v>
      </c>
      <c r="C21" s="29" t="s">
        <v>382</v>
      </c>
      <c r="D21" s="21">
        <v>1105</v>
      </c>
      <c r="E21" s="27">
        <v>46114</v>
      </c>
      <c r="F21" s="22"/>
      <c r="G21" s="28"/>
      <c r="H21" s="23">
        <v>4307</v>
      </c>
      <c r="I21" s="23"/>
      <c r="J21" s="24"/>
      <c r="K21" s="21" t="s">
        <v>121</v>
      </c>
      <c r="L21" s="21" t="s">
        <v>122</v>
      </c>
      <c r="M21" s="29" t="s">
        <v>613</v>
      </c>
      <c r="N21" s="25"/>
      <c r="O21" s="25"/>
      <c r="P21" s="25"/>
      <c r="Q21" s="25"/>
      <c r="R21" s="25"/>
      <c r="S21" s="25"/>
      <c r="T21" s="25"/>
      <c r="U21" s="25"/>
      <c r="V21" s="25"/>
      <c r="W21" s="25"/>
      <c r="X21" s="25"/>
      <c r="Y21" s="25"/>
      <c r="Z21" s="25"/>
      <c r="AA21" s="25"/>
      <c r="AB21" s="25"/>
      <c r="AC21" s="25"/>
      <c r="AD21" s="25"/>
      <c r="AE21" s="25"/>
      <c r="AF21" s="25"/>
      <c r="AG21" s="25"/>
      <c r="AH21" s="25"/>
      <c r="AI21" s="25"/>
      <c r="AJ21" s="25"/>
      <c r="AK21" s="3">
        <v>1</v>
      </c>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row>
    <row r="22" spans="1:229" s="26" customFormat="1" ht="93" customHeight="1">
      <c r="A22" s="21" t="s">
        <v>196</v>
      </c>
      <c r="B22" s="29" t="s">
        <v>612</v>
      </c>
      <c r="C22" s="29" t="s">
        <v>382</v>
      </c>
      <c r="D22" s="21">
        <v>1105</v>
      </c>
      <c r="E22" s="27">
        <v>46114</v>
      </c>
      <c r="F22" s="22"/>
      <c r="G22" s="28"/>
      <c r="H22" s="23">
        <v>10572</v>
      </c>
      <c r="I22" s="23"/>
      <c r="J22" s="24"/>
      <c r="K22" s="21" t="s">
        <v>121</v>
      </c>
      <c r="L22" s="21" t="s">
        <v>122</v>
      </c>
      <c r="M22" s="29" t="s">
        <v>613</v>
      </c>
      <c r="N22" s="25"/>
      <c r="O22" s="25"/>
      <c r="P22" s="25"/>
      <c r="Q22" s="25"/>
      <c r="R22" s="25"/>
      <c r="S22" s="25"/>
      <c r="T22" s="25"/>
      <c r="U22" s="25"/>
      <c r="V22" s="25"/>
      <c r="W22" s="25"/>
      <c r="X22" s="25"/>
      <c r="Y22" s="25"/>
      <c r="Z22" s="25"/>
      <c r="AA22" s="25"/>
      <c r="AB22" s="25"/>
      <c r="AC22" s="25"/>
      <c r="AD22" s="25"/>
      <c r="AE22" s="25"/>
      <c r="AF22" s="25"/>
      <c r="AG22" s="25"/>
      <c r="AH22" s="25"/>
      <c r="AI22" s="25"/>
      <c r="AJ22" s="25"/>
      <c r="AK22" s="3">
        <v>1</v>
      </c>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row>
    <row r="23" spans="1:229" s="3" customFormat="1" ht="14.25">
      <c r="A23" s="218">
        <v>8</v>
      </c>
      <c r="B23" s="4" t="s">
        <v>460</v>
      </c>
      <c r="C23" s="4"/>
      <c r="D23" s="4"/>
      <c r="E23" s="4"/>
      <c r="F23" s="4"/>
      <c r="G23" s="219"/>
      <c r="H23" s="219"/>
      <c r="I23" s="219"/>
      <c r="J23" s="218"/>
      <c r="K23" s="4"/>
      <c r="L23" s="4"/>
      <c r="M23" s="4"/>
      <c r="AK23" s="3">
        <v>1</v>
      </c>
    </row>
    <row r="24" spans="1:229" s="26" customFormat="1" ht="59.25" customHeight="1">
      <c r="A24" s="21"/>
      <c r="B24" s="29" t="s">
        <v>614</v>
      </c>
      <c r="C24" s="29" t="s">
        <v>615</v>
      </c>
      <c r="D24" s="21">
        <v>580</v>
      </c>
      <c r="E24" s="27">
        <v>46135</v>
      </c>
      <c r="F24" s="22"/>
      <c r="G24" s="28">
        <v>2886.4</v>
      </c>
      <c r="H24" s="23"/>
      <c r="I24" s="23"/>
      <c r="J24" s="24"/>
      <c r="K24" s="21" t="s">
        <v>121</v>
      </c>
      <c r="L24" s="21" t="s">
        <v>616</v>
      </c>
      <c r="M24" s="29" t="s">
        <v>622</v>
      </c>
      <c r="N24" s="25"/>
      <c r="O24" s="25"/>
      <c r="P24" s="25"/>
      <c r="Q24" s="25"/>
      <c r="R24" s="25"/>
      <c r="S24" s="25"/>
      <c r="T24" s="25"/>
      <c r="U24" s="25"/>
      <c r="V24" s="25"/>
      <c r="W24" s="25"/>
      <c r="X24" s="25"/>
      <c r="Y24" s="25"/>
      <c r="Z24" s="25"/>
      <c r="AA24" s="25"/>
      <c r="AB24" s="25"/>
      <c r="AC24" s="25"/>
      <c r="AD24" s="25"/>
      <c r="AE24" s="25"/>
      <c r="AF24" s="25"/>
      <c r="AG24" s="25"/>
      <c r="AH24" s="25"/>
      <c r="AI24" s="25"/>
      <c r="AJ24" s="25"/>
      <c r="AK24" s="3">
        <v>1</v>
      </c>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row>
    <row r="25" spans="1:229" s="3" customFormat="1" ht="14.25">
      <c r="A25" s="218">
        <v>9</v>
      </c>
      <c r="B25" s="4" t="s">
        <v>617</v>
      </c>
      <c r="C25" s="4"/>
      <c r="D25" s="4"/>
      <c r="E25" s="4"/>
      <c r="F25" s="4"/>
      <c r="G25" s="219"/>
      <c r="H25" s="219"/>
      <c r="I25" s="219"/>
      <c r="J25" s="218"/>
      <c r="K25" s="4"/>
      <c r="L25" s="4"/>
      <c r="M25" s="4"/>
      <c r="AK25" s="3">
        <v>1</v>
      </c>
    </row>
    <row r="26" spans="1:229" s="26" customFormat="1" ht="59.25" customHeight="1">
      <c r="A26" s="21"/>
      <c r="B26" s="29" t="s">
        <v>618</v>
      </c>
      <c r="C26" s="29" t="s">
        <v>619</v>
      </c>
      <c r="D26" s="21">
        <v>900</v>
      </c>
      <c r="E26" s="27">
        <v>43791</v>
      </c>
      <c r="F26" s="22">
        <v>9129</v>
      </c>
      <c r="G26" s="28"/>
      <c r="H26" s="23">
        <v>9129</v>
      </c>
      <c r="I26" s="23"/>
      <c r="J26" s="24"/>
      <c r="K26" s="21" t="s">
        <v>620</v>
      </c>
      <c r="L26" s="21" t="s">
        <v>616</v>
      </c>
      <c r="M26" s="29" t="s">
        <v>621</v>
      </c>
      <c r="N26" s="25"/>
      <c r="O26" s="25"/>
      <c r="P26" s="25"/>
      <c r="Q26" s="25"/>
      <c r="R26" s="25"/>
      <c r="S26" s="25"/>
      <c r="T26" s="25"/>
      <c r="U26" s="25"/>
      <c r="V26" s="25"/>
      <c r="W26" s="25"/>
      <c r="X26" s="25"/>
      <c r="Y26" s="25"/>
      <c r="Z26" s="25"/>
      <c r="AA26" s="25"/>
      <c r="AB26" s="25"/>
      <c r="AC26" s="25"/>
      <c r="AD26" s="25"/>
      <c r="AE26" s="25"/>
      <c r="AF26" s="25"/>
      <c r="AG26" s="25"/>
      <c r="AH26" s="25"/>
      <c r="AI26" s="25"/>
      <c r="AJ26" s="25"/>
      <c r="AK26" s="3">
        <v>1</v>
      </c>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row>
    <row r="30" spans="1:229">
      <c r="A30" s="2">
        <f>20-9</f>
        <v>11</v>
      </c>
    </row>
  </sheetData>
  <mergeCells count="8">
    <mergeCell ref="A2:M2"/>
    <mergeCell ref="A3:M3"/>
    <mergeCell ref="A4:M4"/>
    <mergeCell ref="A5:A6"/>
    <mergeCell ref="B5:B6"/>
    <mergeCell ref="C5:C6"/>
    <mergeCell ref="D5:J5"/>
    <mergeCell ref="K5:L5"/>
  </mergeCells>
  <phoneticPr fontId="8" type="noConversion"/>
  <printOptions horizontalCentered="1"/>
  <pageMargins left="0" right="0" top="0.5" bottom="0.5" header="0.05" footer="0.05"/>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Biểu 01</vt:lpstr>
      <vt:lpstr>Biểu 02</vt:lpstr>
      <vt:lpstr>Biểu 03</vt:lpstr>
      <vt:lpstr>biểu 4</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2026-04-06T08:46:16Z</cp:lastPrinted>
  <dcterms:created xsi:type="dcterms:W3CDTF">2017-01-03T08:31:37Z</dcterms:created>
  <dcterms:modified xsi:type="dcterms:W3CDTF">2026-05-29T09:59:31Z</dcterms:modified>
</cp:coreProperties>
</file>