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39F9B75A-D48A-43AF-95D8-506459672333}" xr6:coauthVersionLast="47" xr6:coauthVersionMax="47" xr10:uidLastSave="{00000000-0000-0000-0000-000000000000}"/>
  <bookViews>
    <workbookView xWindow="-120" yWindow="-120" windowWidth="29040" windowHeight="15720" xr2:uid="{00000000-000D-0000-FFFF-FFFF00000000}"/>
  </bookViews>
  <sheets>
    <sheet name="01. CĐ" sheetId="1" r:id="rId1"/>
    <sheet name="01b" sheetId="2" r:id="rId2"/>
    <sheet name="02. Thu" sheetId="3" r:id="rId3"/>
    <sheet name="02b. Thu ĐT" sheetId="4" r:id="rId4"/>
    <sheet name="03. Chi" sheetId="5" r:id="rId5"/>
    <sheet name="04. CCTL" sheetId="6" r:id="rId6"/>
    <sheet name="05. DP" sheetId="7" r:id="rId7"/>
    <sheet name="06a. ĐC" sheetId="8" r:id="rId8"/>
    <sheet name="06b. BS tinh" sheetId="9" r:id="rId9"/>
    <sheet name="06c. BSMT 2023" sheetId="10" r:id="rId10"/>
    <sheet name="06d. Quy hoạch" sheetId="11" r:id="rId11"/>
    <sheet name="07. Thu hoi" sheetId="12" r:id="rId12"/>
    <sheet name="07a. NVC" sheetId="13" r:id="rId13"/>
    <sheet name="07b. TH tinh" sheetId="14" r:id="rId14"/>
    <sheet name="07c. TH huyen" sheetId="15" r:id="rId15"/>
    <sheet name="07d. BSMTTW" sheetId="16" r:id="rId16"/>
    <sheet name="08. BSMT 2024" sheetId="17" r:id="rId17"/>
    <sheet name="09. Chi tinh" sheetId="18" r:id="rId18"/>
    <sheet name="09a. Chi HX" sheetId="19" r:id="rId19"/>
    <sheet name="09c. lg huyen" sheetId="20" r:id="rId20"/>
    <sheet name="09d. luong xa" sheetId="21" r:id="rId21"/>
    <sheet name="09e. luong tinh" sheetId="22" r:id="rId22"/>
    <sheet name="10a. TX" sheetId="23" r:id="rId23"/>
    <sheet name="10b" sheetId="24" r:id="rId24"/>
    <sheet name="11. Thu HX" sheetId="25" r:id="rId25"/>
    <sheet name="12a. TK tinh" sheetId="26" r:id="rId26"/>
    <sheet name="12b. TK HX" sheetId="27" r:id="rId27"/>
    <sheet name="13. BSCĐ" sheetId="28" r:id="rId28"/>
    <sheet name="14. Vay" sheetId="29" r:id="rId29"/>
    <sheet name="15. Quy TC" sheetId="30" r:id="rId30"/>
    <sheet name="16. Thu SN" sheetId="31" r:id="rId31"/>
    <sheet name="17. Nuoc sach" sheetId="32" r:id="rId32"/>
  </sheets>
  <externalReferences>
    <externalReference r:id="rId33"/>
    <externalReference r:id="rId34"/>
  </externalReferences>
  <definedNames>
    <definedName name="_xlnm.Print_Area" localSheetId="13">'07b. TH tinh'!$A$1:$D$194</definedName>
    <definedName name="_xlnm.Print_Area" localSheetId="17">'09. Chi tinh'!$A$1:$C$66</definedName>
    <definedName name="_xlnm.Print_Area" localSheetId="19">'09c. lg huyen'!$A$1:$J$17</definedName>
    <definedName name="_xlnm.Print_Area" localSheetId="20">'09d. luong xa'!$A$1:$J$15</definedName>
    <definedName name="_xlnm.Print_Area" localSheetId="28">'14. Vay'!$A$1:$E$48</definedName>
    <definedName name="_xlnm.Print_Titles" localSheetId="2">'02. Thu'!$6:$7</definedName>
    <definedName name="_xlnm.Print_Titles" localSheetId="3">'02b. Thu ĐT'!$5:$6</definedName>
    <definedName name="_xlnm.Print_Titles" localSheetId="10">'06d. Quy hoạch'!$5:$5</definedName>
    <definedName name="_xlnm.Print_Titles" localSheetId="12">'07a. NVC'!$5:$5</definedName>
    <definedName name="_xlnm.Print_Titles" localSheetId="13">'07b. TH tinh'!$5:$5</definedName>
    <definedName name="_xlnm.Print_Titles" localSheetId="16">'08. BSMT 2024'!$5:$5</definedName>
    <definedName name="_xlnm.Print_Titles" localSheetId="21">'09e. luong tinh'!$6:$7</definedName>
    <definedName name="_xlnm.Print_Titles" localSheetId="22">'10a. TX'!$5:$5</definedName>
    <definedName name="_xlnm.Print_Titles" localSheetId="23">'10b'!$5:$6</definedName>
    <definedName name="_xlnm.Print_Titles" localSheetId="24">'11. Thu HX'!$6:$6</definedName>
    <definedName name="_xlnm.Print_Titles" localSheetId="25">'12a. TK tinh'!$6:$6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4" i="3" s="1"/>
  <c r="A3" i="4" s="1"/>
  <c r="A3" i="5" s="1"/>
  <c r="A3" i="6" s="1"/>
  <c r="L23" i="30"/>
  <c r="H23" i="30"/>
  <c r="M23" i="30" s="1"/>
  <c r="G23" i="30"/>
  <c r="L22" i="30"/>
  <c r="H22" i="30"/>
  <c r="M22" i="30" s="1"/>
  <c r="G22" i="30"/>
  <c r="L21" i="30"/>
  <c r="H21" i="30"/>
  <c r="M21" i="30" s="1"/>
  <c r="G21" i="30"/>
  <c r="L20" i="30"/>
  <c r="H20" i="30"/>
  <c r="M20" i="30" s="1"/>
  <c r="G20" i="30"/>
  <c r="L19" i="30"/>
  <c r="H19" i="30"/>
  <c r="M19" i="30" s="1"/>
  <c r="G19" i="30"/>
  <c r="L18" i="30"/>
  <c r="H18" i="30"/>
  <c r="M18" i="30" s="1"/>
  <c r="G18" i="30"/>
  <c r="L17" i="30"/>
  <c r="H17" i="30"/>
  <c r="M17" i="30" s="1"/>
  <c r="G17" i="30"/>
  <c r="J15" i="30"/>
  <c r="I15" i="30" s="1"/>
  <c r="L15" i="30" s="1"/>
  <c r="E15" i="30"/>
  <c r="D15" i="30" s="1"/>
  <c r="H15" i="30" s="1"/>
  <c r="M15" i="30" s="1"/>
  <c r="H14" i="30"/>
  <c r="M14" i="30" s="1"/>
  <c r="M12" i="30"/>
  <c r="L12" i="30"/>
  <c r="H12" i="30"/>
  <c r="G12" i="30"/>
  <c r="L11" i="30"/>
  <c r="H11" i="30"/>
  <c r="M11" i="30" s="1"/>
  <c r="G11" i="30"/>
  <c r="M9" i="30"/>
  <c r="L9" i="30"/>
  <c r="H9" i="30"/>
  <c r="G9" i="30"/>
  <c r="C126" i="24"/>
  <c r="M125" i="24"/>
  <c r="L125" i="24"/>
  <c r="J124" i="24"/>
  <c r="C124" i="24" s="1"/>
  <c r="I123" i="24"/>
  <c r="C123" i="24" s="1"/>
  <c r="H122" i="24"/>
  <c r="C122" i="24" s="1"/>
  <c r="G121" i="24"/>
  <c r="C121" i="24"/>
  <c r="F120" i="24"/>
  <c r="C120" i="24" s="1"/>
  <c r="D119" i="24"/>
  <c r="C119" i="24" s="1"/>
  <c r="E118" i="24"/>
  <c r="C118" i="24" s="1"/>
  <c r="B118" i="24"/>
  <c r="E117" i="24"/>
  <c r="C117" i="24" s="1"/>
  <c r="B117" i="24"/>
  <c r="E116" i="24"/>
  <c r="C116" i="24" s="1"/>
  <c r="B116" i="24"/>
  <c r="E115" i="24"/>
  <c r="C115" i="24" s="1"/>
  <c r="B115" i="24"/>
  <c r="E114" i="24"/>
  <c r="C114" i="24" s="1"/>
  <c r="B114" i="24"/>
  <c r="E113" i="24"/>
  <c r="C113" i="24" s="1"/>
  <c r="B113" i="24"/>
  <c r="E112" i="24"/>
  <c r="C112" i="24" s="1"/>
  <c r="B112" i="24"/>
  <c r="E111" i="24"/>
  <c r="C111" i="24" s="1"/>
  <c r="B111" i="24"/>
  <c r="E110" i="24"/>
  <c r="C110" i="24" s="1"/>
  <c r="B110" i="24"/>
  <c r="E109" i="24"/>
  <c r="C109" i="24" s="1"/>
  <c r="B109" i="24"/>
  <c r="E108" i="24"/>
  <c r="C108" i="24" s="1"/>
  <c r="B108" i="24"/>
  <c r="E107" i="24"/>
  <c r="C107" i="24" s="1"/>
  <c r="B107" i="24"/>
  <c r="E106" i="24"/>
  <c r="C106" i="24" s="1"/>
  <c r="B106" i="24"/>
  <c r="E105" i="24"/>
  <c r="C105" i="24" s="1"/>
  <c r="B105" i="24"/>
  <c r="E104" i="24"/>
  <c r="C104" i="24" s="1"/>
  <c r="B104" i="24"/>
  <c r="E103" i="24"/>
  <c r="C103" i="24" s="1"/>
  <c r="B103" i="24"/>
  <c r="E102" i="24"/>
  <c r="C102" i="24"/>
  <c r="B102" i="24"/>
  <c r="E101" i="24"/>
  <c r="C101" i="24" s="1"/>
  <c r="B101" i="24"/>
  <c r="E100" i="24"/>
  <c r="C100" i="24" s="1"/>
  <c r="B100" i="24"/>
  <c r="E99" i="24"/>
  <c r="C99" i="24" s="1"/>
  <c r="B99" i="24"/>
  <c r="E98" i="24"/>
  <c r="C98" i="24" s="1"/>
  <c r="B98" i="24"/>
  <c r="E97" i="24"/>
  <c r="C97" i="24" s="1"/>
  <c r="B97" i="24"/>
  <c r="E96" i="24"/>
  <c r="C96" i="24"/>
  <c r="B96" i="24"/>
  <c r="E95" i="24"/>
  <c r="C95" i="24" s="1"/>
  <c r="B95" i="24"/>
  <c r="E94" i="24"/>
  <c r="C94" i="24" s="1"/>
  <c r="B94" i="24"/>
  <c r="E93" i="24"/>
  <c r="C93" i="24" s="1"/>
  <c r="B93" i="24"/>
  <c r="E92" i="24"/>
  <c r="C92" i="24" s="1"/>
  <c r="B92" i="24"/>
  <c r="E91" i="24"/>
  <c r="C91" i="24" s="1"/>
  <c r="B91" i="24"/>
  <c r="E90" i="24"/>
  <c r="C90" i="24" s="1"/>
  <c r="B90" i="24"/>
  <c r="E89" i="24"/>
  <c r="C89" i="24" s="1"/>
  <c r="B89" i="24"/>
  <c r="E88" i="24"/>
  <c r="C88" i="24" s="1"/>
  <c r="B88" i="24"/>
  <c r="E87" i="24"/>
  <c r="C87" i="24" s="1"/>
  <c r="B87" i="24"/>
  <c r="E86" i="24"/>
  <c r="C86" i="24" s="1"/>
  <c r="B86" i="24"/>
  <c r="E85" i="24"/>
  <c r="C85" i="24" s="1"/>
  <c r="B85" i="24"/>
  <c r="E84" i="24"/>
  <c r="C84" i="24" s="1"/>
  <c r="B84" i="24"/>
  <c r="E83" i="24"/>
  <c r="C83" i="24" s="1"/>
  <c r="B83" i="24"/>
  <c r="E82" i="24"/>
  <c r="C82" i="24" s="1"/>
  <c r="B82" i="24"/>
  <c r="E81" i="24"/>
  <c r="C81" i="24" s="1"/>
  <c r="B81" i="24"/>
  <c r="E80" i="24"/>
  <c r="C80" i="24"/>
  <c r="B80" i="24"/>
  <c r="E79" i="24"/>
  <c r="C79" i="24" s="1"/>
  <c r="B79" i="24"/>
  <c r="E78" i="24"/>
  <c r="C78" i="24" s="1"/>
  <c r="B78" i="24"/>
  <c r="E77" i="24"/>
  <c r="C77" i="24" s="1"/>
  <c r="B77" i="24"/>
  <c r="E76" i="24"/>
  <c r="B76" i="24"/>
  <c r="E74" i="24"/>
  <c r="C74" i="24" s="1"/>
  <c r="B74" i="24"/>
  <c r="E73" i="24"/>
  <c r="C73" i="24" s="1"/>
  <c r="B73" i="24"/>
  <c r="E72" i="24"/>
  <c r="C72" i="24" s="1"/>
  <c r="B72" i="24"/>
  <c r="E71" i="24"/>
  <c r="C71" i="24" s="1"/>
  <c r="B71" i="24"/>
  <c r="E70" i="24"/>
  <c r="C70" i="24" s="1"/>
  <c r="B70" i="24"/>
  <c r="E69" i="24"/>
  <c r="C69" i="24" s="1"/>
  <c r="B69" i="24"/>
  <c r="E68" i="24"/>
  <c r="C68" i="24"/>
  <c r="B68" i="24"/>
  <c r="E67" i="24"/>
  <c r="C67" i="24" s="1"/>
  <c r="B67" i="24"/>
  <c r="E66" i="24"/>
  <c r="C66" i="24" s="1"/>
  <c r="B66" i="24"/>
  <c r="E65" i="24"/>
  <c r="C65" i="24" s="1"/>
  <c r="B65" i="24"/>
  <c r="E64" i="24"/>
  <c r="C64" i="24" s="1"/>
  <c r="B64" i="24"/>
  <c r="E62" i="24"/>
  <c r="C62" i="24" s="1"/>
  <c r="B62" i="24"/>
  <c r="E61" i="24"/>
  <c r="C61" i="24" s="1"/>
  <c r="B61" i="24"/>
  <c r="E60" i="24"/>
  <c r="C60" i="24" s="1"/>
  <c r="B60" i="24"/>
  <c r="E59" i="24"/>
  <c r="C59" i="24" s="1"/>
  <c r="B59" i="24"/>
  <c r="E58" i="24"/>
  <c r="C58" i="24" s="1"/>
  <c r="B58" i="24"/>
  <c r="E57" i="24"/>
  <c r="C57" i="24" s="1"/>
  <c r="B57" i="24"/>
  <c r="E56" i="24"/>
  <c r="C56" i="24" s="1"/>
  <c r="B56" i="24"/>
  <c r="E55" i="24"/>
  <c r="C55" i="24" s="1"/>
  <c r="B55" i="24"/>
  <c r="E54" i="24"/>
  <c r="C54" i="24"/>
  <c r="B54" i="24"/>
  <c r="E53" i="24"/>
  <c r="C53" i="24" s="1"/>
  <c r="B53" i="24"/>
  <c r="E52" i="24"/>
  <c r="C52" i="24" s="1"/>
  <c r="B52" i="24"/>
  <c r="E51" i="24"/>
  <c r="C51" i="24" s="1"/>
  <c r="B51" i="24"/>
  <c r="E50" i="24"/>
  <c r="C50" i="24" s="1"/>
  <c r="B50" i="24"/>
  <c r="E49" i="24"/>
  <c r="C49" i="24" s="1"/>
  <c r="B49" i="24"/>
  <c r="E48" i="24"/>
  <c r="C48" i="24" s="1"/>
  <c r="B48" i="24"/>
  <c r="E47" i="24"/>
  <c r="C47" i="24" s="1"/>
  <c r="B47" i="24"/>
  <c r="E46" i="24"/>
  <c r="C46" i="24"/>
  <c r="B46" i="24"/>
  <c r="E45" i="24"/>
  <c r="C45" i="24" s="1"/>
  <c r="B45" i="24"/>
  <c r="E44" i="24"/>
  <c r="C44" i="24" s="1"/>
  <c r="B44" i="24"/>
  <c r="E43" i="24"/>
  <c r="C43" i="24" s="1"/>
  <c r="B43" i="24"/>
  <c r="E42" i="24"/>
  <c r="C42" i="24" s="1"/>
  <c r="B42" i="24"/>
  <c r="E41" i="24"/>
  <c r="C41" i="24" s="1"/>
  <c r="B41" i="24"/>
  <c r="E40" i="24"/>
  <c r="C40" i="24" s="1"/>
  <c r="B40" i="24"/>
  <c r="E39" i="24"/>
  <c r="C39" i="24" s="1"/>
  <c r="B39" i="24"/>
  <c r="E38" i="24"/>
  <c r="C38" i="24" s="1"/>
  <c r="B38" i="24"/>
  <c r="E37" i="24"/>
  <c r="C37" i="24" s="1"/>
  <c r="B37" i="24"/>
  <c r="E36" i="24"/>
  <c r="C36" i="24" s="1"/>
  <c r="B36" i="24"/>
  <c r="E35" i="24"/>
  <c r="C35" i="24" s="1"/>
  <c r="B35" i="24"/>
  <c r="E34" i="24"/>
  <c r="C34" i="24" s="1"/>
  <c r="B34" i="24"/>
  <c r="E33" i="24"/>
  <c r="C33" i="24" s="1"/>
  <c r="B33" i="24"/>
  <c r="E32" i="24"/>
  <c r="C32" i="24" s="1"/>
  <c r="B32" i="24"/>
  <c r="E31" i="24"/>
  <c r="C31" i="24" s="1"/>
  <c r="B31" i="24"/>
  <c r="E30" i="24"/>
  <c r="C30" i="24" s="1"/>
  <c r="B30" i="24"/>
  <c r="E29" i="24"/>
  <c r="C29" i="24" s="1"/>
  <c r="B29" i="24"/>
  <c r="E28" i="24"/>
  <c r="C28" i="24" s="1"/>
  <c r="B28" i="24"/>
  <c r="E27" i="24"/>
  <c r="C27" i="24" s="1"/>
  <c r="B27" i="24"/>
  <c r="E26" i="24"/>
  <c r="C26" i="24" s="1"/>
  <c r="B26" i="24"/>
  <c r="E25" i="24"/>
  <c r="C25" i="24" s="1"/>
  <c r="B25" i="24"/>
  <c r="E24" i="24"/>
  <c r="C24" i="24" s="1"/>
  <c r="B24" i="24"/>
  <c r="E23" i="24"/>
  <c r="C23" i="24" s="1"/>
  <c r="B23" i="24"/>
  <c r="E22" i="24"/>
  <c r="C22" i="24"/>
  <c r="B22" i="24"/>
  <c r="E21" i="24"/>
  <c r="C21" i="24" s="1"/>
  <c r="B21" i="24"/>
  <c r="E20" i="24"/>
  <c r="C20" i="24" s="1"/>
  <c r="B20" i="24"/>
  <c r="E19" i="24"/>
  <c r="C19" i="24" s="1"/>
  <c r="B19" i="24"/>
  <c r="E18" i="24"/>
  <c r="C18" i="24" s="1"/>
  <c r="B18" i="24"/>
  <c r="E17" i="24"/>
  <c r="C17" i="24" s="1"/>
  <c r="B17" i="24"/>
  <c r="E16" i="24"/>
  <c r="C16" i="24" s="1"/>
  <c r="B16" i="24"/>
  <c r="E15" i="24"/>
  <c r="C15" i="24" s="1"/>
  <c r="B15" i="24"/>
  <c r="E14" i="24"/>
  <c r="C14" i="24" s="1"/>
  <c r="B14" i="24"/>
  <c r="E13" i="24"/>
  <c r="C13" i="24" s="1"/>
  <c r="B13" i="24"/>
  <c r="E12" i="24"/>
  <c r="C12" i="24" s="1"/>
  <c r="B12" i="24"/>
  <c r="E11" i="24"/>
  <c r="C11" i="24" s="1"/>
  <c r="B11" i="24"/>
  <c r="E10" i="24"/>
  <c r="C10" i="24" s="1"/>
  <c r="B10" i="24"/>
  <c r="E9" i="24"/>
  <c r="C9" i="24" s="1"/>
  <c r="B9" i="24"/>
  <c r="N8" i="24"/>
  <c r="N7" i="24" s="1"/>
  <c r="M8" i="24"/>
  <c r="M7" i="24" s="1"/>
  <c r="L8" i="24"/>
  <c r="L7" i="24" s="1"/>
  <c r="K8" i="24"/>
  <c r="K7" i="24" s="1"/>
  <c r="J8" i="24"/>
  <c r="I8" i="24"/>
  <c r="H8" i="24"/>
  <c r="G8" i="24"/>
  <c r="G7" i="24" s="1"/>
  <c r="F8" i="24"/>
  <c r="D8" i="24"/>
  <c r="D7" i="24" s="1"/>
  <c r="I7" i="24"/>
  <c r="H118" i="23"/>
  <c r="F118" i="23" s="1"/>
  <c r="H117" i="23"/>
  <c r="F117" i="23" s="1"/>
  <c r="H116" i="23"/>
  <c r="F116" i="23" s="1"/>
  <c r="H115" i="23"/>
  <c r="F115" i="23"/>
  <c r="R114" i="23"/>
  <c r="H114" i="23" s="1"/>
  <c r="F114" i="23" s="1"/>
  <c r="H113" i="23"/>
  <c r="F113" i="23" s="1"/>
  <c r="H112" i="23"/>
  <c r="F112" i="23" s="1"/>
  <c r="H111" i="23"/>
  <c r="F111" i="23" s="1"/>
  <c r="H110" i="23"/>
  <c r="F110" i="23"/>
  <c r="R109" i="23"/>
  <c r="H109" i="23" s="1"/>
  <c r="F109" i="23" s="1"/>
  <c r="H108" i="23"/>
  <c r="F108" i="23" s="1"/>
  <c r="R107" i="23"/>
  <c r="H107" i="23" s="1"/>
  <c r="F107" i="23" s="1"/>
  <c r="H106" i="23"/>
  <c r="F106" i="23" s="1"/>
  <c r="H105" i="23"/>
  <c r="F105" i="23" s="1"/>
  <c r="H104" i="23"/>
  <c r="F104" i="23" s="1"/>
  <c r="H103" i="23"/>
  <c r="F103" i="23" s="1"/>
  <c r="H102" i="23"/>
  <c r="F102" i="23" s="1"/>
  <c r="S101" i="23"/>
  <c r="S74" i="23" s="1"/>
  <c r="H101" i="23"/>
  <c r="F101" i="23" s="1"/>
  <c r="H100" i="23"/>
  <c r="F100" i="23" s="1"/>
  <c r="R99" i="23"/>
  <c r="H99" i="23"/>
  <c r="F99" i="23" s="1"/>
  <c r="H98" i="23"/>
  <c r="F98" i="23" s="1"/>
  <c r="H97" i="23"/>
  <c r="F97" i="23" s="1"/>
  <c r="R96" i="23"/>
  <c r="H96" i="23" s="1"/>
  <c r="F96" i="23" s="1"/>
  <c r="H95" i="23"/>
  <c r="F95" i="23" s="1"/>
  <c r="H94" i="23"/>
  <c r="F94" i="23"/>
  <c r="H93" i="23"/>
  <c r="F93" i="23" s="1"/>
  <c r="H92" i="23"/>
  <c r="F92" i="23" s="1"/>
  <c r="H91" i="23"/>
  <c r="F91" i="23" s="1"/>
  <c r="M90" i="23"/>
  <c r="M74" i="23" s="1"/>
  <c r="M6" i="23" s="1"/>
  <c r="H90" i="23"/>
  <c r="F90" i="23" s="1"/>
  <c r="H89" i="23"/>
  <c r="F89" i="23" s="1"/>
  <c r="R88" i="23"/>
  <c r="H88" i="23" s="1"/>
  <c r="F88" i="23" s="1"/>
  <c r="R87" i="23"/>
  <c r="H87" i="23"/>
  <c r="F87" i="23" s="1"/>
  <c r="H86" i="23"/>
  <c r="F86" i="23" s="1"/>
  <c r="H85" i="23"/>
  <c r="F85" i="23" s="1"/>
  <c r="H84" i="23"/>
  <c r="F84" i="23" s="1"/>
  <c r="J83" i="23"/>
  <c r="H83" i="23" s="1"/>
  <c r="F83" i="23" s="1"/>
  <c r="H82" i="23"/>
  <c r="F82" i="23" s="1"/>
  <c r="K81" i="23"/>
  <c r="H81" i="23" s="1"/>
  <c r="F81" i="23" s="1"/>
  <c r="H80" i="23"/>
  <c r="F80" i="23" s="1"/>
  <c r="H79" i="23"/>
  <c r="F79" i="23" s="1"/>
  <c r="K78" i="23"/>
  <c r="H78" i="23" s="1"/>
  <c r="F78" i="23" s="1"/>
  <c r="R77" i="23"/>
  <c r="H77" i="23"/>
  <c r="F77" i="23" s="1"/>
  <c r="H76" i="23"/>
  <c r="F76" i="23" s="1"/>
  <c r="H75" i="23"/>
  <c r="F75" i="23" s="1"/>
  <c r="U74" i="23"/>
  <c r="T74" i="23"/>
  <c r="Q74" i="23"/>
  <c r="P74" i="23"/>
  <c r="O74" i="23"/>
  <c r="N74" i="23"/>
  <c r="L74" i="23"/>
  <c r="I74" i="23"/>
  <c r="G74" i="23"/>
  <c r="H73" i="23"/>
  <c r="F73" i="23" s="1"/>
  <c r="H72" i="23"/>
  <c r="F72" i="23" s="1"/>
  <c r="H71" i="23"/>
  <c r="F71" i="23" s="1"/>
  <c r="H70" i="23"/>
  <c r="F70" i="23" s="1"/>
  <c r="H69" i="23"/>
  <c r="F69" i="23" s="1"/>
  <c r="H68" i="23"/>
  <c r="F68" i="23" s="1"/>
  <c r="H67" i="23"/>
  <c r="F67" i="23" s="1"/>
  <c r="H66" i="23"/>
  <c r="F66" i="23" s="1"/>
  <c r="H65" i="23"/>
  <c r="F65" i="23" s="1"/>
  <c r="H64" i="23"/>
  <c r="F64" i="23" s="1"/>
  <c r="H63" i="23"/>
  <c r="F63" i="23" s="1"/>
  <c r="U62" i="23"/>
  <c r="T62" i="23"/>
  <c r="S62" i="23"/>
  <c r="R62" i="23"/>
  <c r="Q62" i="23"/>
  <c r="Q6" i="23" s="1"/>
  <c r="P62" i="23"/>
  <c r="O62" i="23"/>
  <c r="N62" i="23"/>
  <c r="M62" i="23"/>
  <c r="L62" i="23"/>
  <c r="K62" i="23"/>
  <c r="J62" i="23"/>
  <c r="I62" i="23"/>
  <c r="G62" i="23"/>
  <c r="H61" i="23"/>
  <c r="F61" i="23" s="1"/>
  <c r="H60" i="23"/>
  <c r="F60" i="23" s="1"/>
  <c r="H59" i="23"/>
  <c r="F59" i="23" s="1"/>
  <c r="H58" i="23"/>
  <c r="F58" i="23" s="1"/>
  <c r="H57" i="23"/>
  <c r="F57" i="23" s="1"/>
  <c r="H56" i="23"/>
  <c r="F56" i="23" s="1"/>
  <c r="H55" i="23"/>
  <c r="F55" i="23" s="1"/>
  <c r="H54" i="23"/>
  <c r="F54" i="23" s="1"/>
  <c r="H53" i="23"/>
  <c r="F53" i="23" s="1"/>
  <c r="H52" i="23"/>
  <c r="F52" i="23" s="1"/>
  <c r="H51" i="23"/>
  <c r="F51" i="23" s="1"/>
  <c r="H50" i="23"/>
  <c r="F50" i="23" s="1"/>
  <c r="H49" i="23"/>
  <c r="F49" i="23" s="1"/>
  <c r="H48" i="23"/>
  <c r="F48" i="23" s="1"/>
  <c r="H47" i="23"/>
  <c r="F47" i="23" s="1"/>
  <c r="H46" i="23"/>
  <c r="F46" i="23" s="1"/>
  <c r="H45" i="23"/>
  <c r="F45" i="23" s="1"/>
  <c r="H44" i="23"/>
  <c r="F44" i="23" s="1"/>
  <c r="H43" i="23"/>
  <c r="F43" i="23" s="1"/>
  <c r="H42" i="23"/>
  <c r="F42" i="23" s="1"/>
  <c r="H41" i="23"/>
  <c r="F41" i="23" s="1"/>
  <c r="H40" i="23"/>
  <c r="F40" i="23" s="1"/>
  <c r="H39" i="23"/>
  <c r="F39" i="23" s="1"/>
  <c r="H38" i="23"/>
  <c r="F38" i="23" s="1"/>
  <c r="H37" i="23"/>
  <c r="F37" i="23" s="1"/>
  <c r="H36" i="23"/>
  <c r="F36" i="23" s="1"/>
  <c r="H35" i="23"/>
  <c r="F35" i="23" s="1"/>
  <c r="H34" i="23"/>
  <c r="F34" i="23" s="1"/>
  <c r="D34" i="23" s="1"/>
  <c r="H33" i="23"/>
  <c r="F33" i="23" s="1"/>
  <c r="D33" i="23" s="1"/>
  <c r="H32" i="23"/>
  <c r="F32" i="23" s="1"/>
  <c r="D32" i="23" s="1"/>
  <c r="H31" i="23"/>
  <c r="F31" i="23" s="1"/>
  <c r="D31" i="23"/>
  <c r="H30" i="23"/>
  <c r="F30" i="23" s="1"/>
  <c r="D30" i="23" s="1"/>
  <c r="H29" i="23"/>
  <c r="F29" i="23" s="1"/>
  <c r="D29" i="23" s="1"/>
  <c r="H28" i="23"/>
  <c r="F28" i="23" s="1"/>
  <c r="D28" i="23" s="1"/>
  <c r="H27" i="23"/>
  <c r="F27" i="23" s="1"/>
  <c r="D27" i="23"/>
  <c r="H26" i="23"/>
  <c r="F26" i="23" s="1"/>
  <c r="D26" i="23" s="1"/>
  <c r="H25" i="23"/>
  <c r="F25" i="23" s="1"/>
  <c r="D25" i="23"/>
  <c r="H24" i="23"/>
  <c r="F24" i="23" s="1"/>
  <c r="D24" i="23" s="1"/>
  <c r="H23" i="23"/>
  <c r="F23" i="23" s="1"/>
  <c r="D23" i="23"/>
  <c r="H22" i="23"/>
  <c r="F22" i="23" s="1"/>
  <c r="D22" i="23" s="1"/>
  <c r="H21" i="23"/>
  <c r="F21" i="23" s="1"/>
  <c r="D21" i="23" s="1"/>
  <c r="H20" i="23"/>
  <c r="F20" i="23" s="1"/>
  <c r="D20" i="23" s="1"/>
  <c r="H19" i="23"/>
  <c r="F19" i="23" s="1"/>
  <c r="D19" i="23"/>
  <c r="H18" i="23"/>
  <c r="F18" i="23" s="1"/>
  <c r="D18" i="23" s="1"/>
  <c r="H17" i="23"/>
  <c r="F17" i="23" s="1"/>
  <c r="D17" i="23" s="1"/>
  <c r="H16" i="23"/>
  <c r="F16" i="23" s="1"/>
  <c r="D16" i="23" s="1"/>
  <c r="H15" i="23"/>
  <c r="F15" i="23" s="1"/>
  <c r="D15" i="23"/>
  <c r="H14" i="23"/>
  <c r="F14" i="23" s="1"/>
  <c r="D14" i="23" s="1"/>
  <c r="H13" i="23"/>
  <c r="F13" i="23" s="1"/>
  <c r="D13" i="23" s="1"/>
  <c r="H12" i="23"/>
  <c r="F12" i="23" s="1"/>
  <c r="D12" i="23" s="1"/>
  <c r="H11" i="23"/>
  <c r="F11" i="23" s="1"/>
  <c r="D11" i="23"/>
  <c r="I10" i="23"/>
  <c r="H10" i="23" s="1"/>
  <c r="F10" i="23" s="1"/>
  <c r="J9" i="23"/>
  <c r="H8" i="23"/>
  <c r="F8" i="23"/>
  <c r="U7" i="23"/>
  <c r="T7" i="23"/>
  <c r="T6" i="23" s="1"/>
  <c r="S7" i="23"/>
  <c r="R7" i="23"/>
  <c r="Q7" i="23"/>
  <c r="P7" i="23"/>
  <c r="P6" i="23" s="1"/>
  <c r="O7" i="23"/>
  <c r="N7" i="23"/>
  <c r="N6" i="23" s="1"/>
  <c r="M7" i="23"/>
  <c r="L7" i="23"/>
  <c r="L6" i="23" s="1"/>
  <c r="K7" i="23"/>
  <c r="I7" i="23"/>
  <c r="I6" i="23" s="1"/>
  <c r="G7" i="23"/>
  <c r="E7" i="23"/>
  <c r="H164" i="22"/>
  <c r="F164" i="22"/>
  <c r="E164" i="22"/>
  <c r="D164" i="22"/>
  <c r="C164" i="22"/>
  <c r="H163" i="22"/>
  <c r="G163" i="22"/>
  <c r="F163" i="22"/>
  <c r="E163" i="22"/>
  <c r="D163" i="22"/>
  <c r="C163" i="22"/>
  <c r="H162" i="22"/>
  <c r="G162" i="22"/>
  <c r="F162" i="22"/>
  <c r="E162" i="22"/>
  <c r="D162" i="22"/>
  <c r="C162" i="22"/>
  <c r="H161" i="22"/>
  <c r="G161" i="22"/>
  <c r="F161" i="22"/>
  <c r="E161" i="22"/>
  <c r="D161" i="22"/>
  <c r="C161" i="22"/>
  <c r="H160" i="22"/>
  <c r="G160" i="22"/>
  <c r="F160" i="22"/>
  <c r="E160" i="22"/>
  <c r="D160" i="22"/>
  <c r="C160" i="22"/>
  <c r="H159" i="22"/>
  <c r="G159" i="22"/>
  <c r="F159" i="22"/>
  <c r="E159" i="22"/>
  <c r="D159" i="22"/>
  <c r="C159" i="22"/>
  <c r="H158" i="22"/>
  <c r="G158" i="22"/>
  <c r="F158" i="22"/>
  <c r="E158" i="22"/>
  <c r="D158" i="22"/>
  <c r="C158" i="22"/>
  <c r="H157" i="22"/>
  <c r="G157" i="22"/>
  <c r="F157" i="22"/>
  <c r="E157" i="22"/>
  <c r="D157" i="22"/>
  <c r="C157" i="22"/>
  <c r="H156" i="22"/>
  <c r="F156" i="22"/>
  <c r="E156" i="22"/>
  <c r="D156" i="22"/>
  <c r="C156" i="22"/>
  <c r="G155" i="22"/>
  <c r="F155" i="22"/>
  <c r="C155" i="22"/>
  <c r="C154" i="22" s="1"/>
  <c r="G147" i="22"/>
  <c r="G164" i="22" s="1"/>
  <c r="G146" i="22"/>
  <c r="F146" i="22"/>
  <c r="E146" i="22"/>
  <c r="C146" i="22"/>
  <c r="H144" i="22"/>
  <c r="E144" i="22"/>
  <c r="D144" i="22"/>
  <c r="C144" i="22"/>
  <c r="G142" i="22"/>
  <c r="C142" i="22"/>
  <c r="G141" i="22"/>
  <c r="G156" i="22" s="1"/>
  <c r="E140" i="22"/>
  <c r="C140" i="22"/>
  <c r="G138" i="22"/>
  <c r="C138" i="22"/>
  <c r="G136" i="22"/>
  <c r="C136" i="22"/>
  <c r="G134" i="22"/>
  <c r="C134" i="22"/>
  <c r="G132" i="22"/>
  <c r="C132" i="22"/>
  <c r="G130" i="22"/>
  <c r="C130" i="22"/>
  <c r="G128" i="22"/>
  <c r="C128" i="22"/>
  <c r="H126" i="22"/>
  <c r="G126" i="22"/>
  <c r="E126" i="22"/>
  <c r="D126" i="22"/>
  <c r="C126" i="22"/>
  <c r="G124" i="22"/>
  <c r="C124" i="22"/>
  <c r="G122" i="22"/>
  <c r="C122" i="22"/>
  <c r="G120" i="22"/>
  <c r="C120" i="22"/>
  <c r="G118" i="22"/>
  <c r="C118" i="22"/>
  <c r="G116" i="22"/>
  <c r="C116" i="22"/>
  <c r="G114" i="22"/>
  <c r="C114" i="22"/>
  <c r="G112" i="22"/>
  <c r="C112" i="22"/>
  <c r="G110" i="22"/>
  <c r="C110" i="22"/>
  <c r="G108" i="22"/>
  <c r="C108" i="22"/>
  <c r="G106" i="22"/>
  <c r="C106" i="22"/>
  <c r="G104" i="22"/>
  <c r="C104" i="22"/>
  <c r="G102" i="22"/>
  <c r="C102" i="22"/>
  <c r="G100" i="22"/>
  <c r="C100" i="22"/>
  <c r="G98" i="22"/>
  <c r="C98" i="22"/>
  <c r="G95" i="22"/>
  <c r="E95" i="22"/>
  <c r="D95" i="22"/>
  <c r="C95" i="22"/>
  <c r="G93" i="22"/>
  <c r="C93" i="22"/>
  <c r="G89" i="22"/>
  <c r="C89" i="22"/>
  <c r="G87" i="22"/>
  <c r="C87" i="22"/>
  <c r="H84" i="22"/>
  <c r="G84" i="22"/>
  <c r="F84" i="22"/>
  <c r="E84" i="22"/>
  <c r="D84" i="22"/>
  <c r="C84" i="22"/>
  <c r="H82" i="22"/>
  <c r="G82" i="22"/>
  <c r="C82" i="22"/>
  <c r="H80" i="22"/>
  <c r="E80" i="22"/>
  <c r="D80" i="22"/>
  <c r="C80" i="22"/>
  <c r="G78" i="22"/>
  <c r="C78" i="22"/>
  <c r="G75" i="22"/>
  <c r="C75" i="22"/>
  <c r="H72" i="22"/>
  <c r="G72" i="22"/>
  <c r="F72" i="22"/>
  <c r="E72" i="22"/>
  <c r="D72" i="22"/>
  <c r="C72" i="22"/>
  <c r="H68" i="22"/>
  <c r="G68" i="22"/>
  <c r="F68" i="22"/>
  <c r="E68" i="22"/>
  <c r="D68" i="22"/>
  <c r="C68" i="22"/>
  <c r="G61" i="22"/>
  <c r="F61" i="22"/>
  <c r="E61" i="22"/>
  <c r="D61" i="22"/>
  <c r="C61" i="22"/>
  <c r="H56" i="22"/>
  <c r="G56" i="22"/>
  <c r="E56" i="22"/>
  <c r="D56" i="22"/>
  <c r="C56" i="22"/>
  <c r="H53" i="22"/>
  <c r="G53" i="22"/>
  <c r="F53" i="22"/>
  <c r="E53" i="22"/>
  <c r="D53" i="22"/>
  <c r="C53" i="22"/>
  <c r="H50" i="22"/>
  <c r="H155" i="22" s="1"/>
  <c r="G50" i="22"/>
  <c r="E50" i="22"/>
  <c r="E48" i="22" s="1"/>
  <c r="D50" i="22"/>
  <c r="D155" i="22" s="1"/>
  <c r="D154" i="22" s="1"/>
  <c r="C50" i="22"/>
  <c r="C48" i="22" s="1"/>
  <c r="G48" i="22"/>
  <c r="H45" i="22"/>
  <c r="G45" i="22"/>
  <c r="E45" i="22"/>
  <c r="D45" i="22"/>
  <c r="C45" i="22"/>
  <c r="G42" i="22"/>
  <c r="F42" i="22"/>
  <c r="E42" i="22"/>
  <c r="D42" i="22"/>
  <c r="C42" i="22"/>
  <c r="G39" i="22"/>
  <c r="C39" i="22"/>
  <c r="G36" i="22"/>
  <c r="F36" i="22"/>
  <c r="E36" i="22"/>
  <c r="D36" i="22"/>
  <c r="C36" i="22"/>
  <c r="G33" i="22"/>
  <c r="F33" i="22"/>
  <c r="E33" i="22"/>
  <c r="D33" i="22"/>
  <c r="C33" i="22"/>
  <c r="G30" i="22"/>
  <c r="F30" i="22"/>
  <c r="E30" i="22"/>
  <c r="D30" i="22"/>
  <c r="C30" i="22"/>
  <c r="H27" i="22"/>
  <c r="G27" i="22"/>
  <c r="E27" i="22"/>
  <c r="D27" i="22"/>
  <c r="C27" i="22"/>
  <c r="H20" i="22"/>
  <c r="G20" i="22"/>
  <c r="F20" i="22"/>
  <c r="E20" i="22"/>
  <c r="D20" i="22"/>
  <c r="C20" i="22"/>
  <c r="H16" i="22"/>
  <c r="G16" i="22"/>
  <c r="E16" i="22"/>
  <c r="D16" i="22"/>
  <c r="C16" i="22"/>
  <c r="G13" i="22"/>
  <c r="C13" i="22"/>
  <c r="D12" i="22"/>
  <c r="H12" i="22" s="1"/>
  <c r="H9" i="22" s="1"/>
  <c r="D11" i="22"/>
  <c r="G11" i="22" s="1"/>
  <c r="D10" i="22"/>
  <c r="G10" i="22" s="1"/>
  <c r="F9" i="22"/>
  <c r="E9" i="22"/>
  <c r="C9" i="22"/>
  <c r="I15" i="20"/>
  <c r="I7" i="20" s="1"/>
  <c r="H15" i="20"/>
  <c r="F15" i="20"/>
  <c r="E15" i="20"/>
  <c r="D15" i="20" s="1"/>
  <c r="C15" i="20"/>
  <c r="H14" i="20"/>
  <c r="D14" i="20" s="1"/>
  <c r="J14" i="20" s="1"/>
  <c r="F14" i="20"/>
  <c r="E14" i="20"/>
  <c r="C14" i="20"/>
  <c r="H13" i="20"/>
  <c r="F13" i="20"/>
  <c r="E13" i="20"/>
  <c r="C13" i="20"/>
  <c r="I12" i="20"/>
  <c r="H12" i="20"/>
  <c r="F12" i="20"/>
  <c r="E12" i="20"/>
  <c r="C12" i="20"/>
  <c r="H11" i="20"/>
  <c r="F11" i="20"/>
  <c r="E11" i="20"/>
  <c r="C11" i="20"/>
  <c r="I10" i="20"/>
  <c r="H10" i="20"/>
  <c r="F10" i="20"/>
  <c r="E10" i="20"/>
  <c r="C10" i="20"/>
  <c r="H9" i="20"/>
  <c r="F9" i="20"/>
  <c r="E9" i="20"/>
  <c r="C9" i="20"/>
  <c r="H8" i="20"/>
  <c r="F8" i="20"/>
  <c r="E8" i="20"/>
  <c r="C8" i="20"/>
  <c r="G7" i="20"/>
  <c r="K36" i="17"/>
  <c r="J36" i="17"/>
  <c r="I36" i="17"/>
  <c r="H36" i="17"/>
  <c r="G36" i="17"/>
  <c r="F36" i="17"/>
  <c r="E36" i="17"/>
  <c r="D36" i="17"/>
  <c r="K35" i="17"/>
  <c r="J35" i="17"/>
  <c r="J34" i="17" s="1"/>
  <c r="I35" i="17"/>
  <c r="H35" i="17"/>
  <c r="H34" i="17" s="1"/>
  <c r="G35" i="17"/>
  <c r="F35" i="17"/>
  <c r="F34" i="17" s="1"/>
  <c r="E35" i="17"/>
  <c r="E34" i="17" s="1"/>
  <c r="D35" i="17"/>
  <c r="G33" i="17"/>
  <c r="F33" i="17"/>
  <c r="C32" i="17"/>
  <c r="C31" i="17"/>
  <c r="C30" i="17"/>
  <c r="C29" i="17"/>
  <c r="C28" i="17"/>
  <c r="K27" i="17"/>
  <c r="K26" i="17" s="1"/>
  <c r="J27" i="17"/>
  <c r="I27" i="17"/>
  <c r="H27" i="17"/>
  <c r="H26" i="17" s="1"/>
  <c r="G27" i="17"/>
  <c r="E27" i="17"/>
  <c r="E26" i="17" s="1"/>
  <c r="D27" i="17"/>
  <c r="J26" i="17"/>
  <c r="I26" i="17"/>
  <c r="F26" i="17"/>
  <c r="D26" i="17"/>
  <c r="K25" i="17"/>
  <c r="K10" i="17" s="1"/>
  <c r="H25" i="17"/>
  <c r="F25" i="17"/>
  <c r="C24" i="17"/>
  <c r="C23" i="17"/>
  <c r="C22" i="17"/>
  <c r="C21" i="17"/>
  <c r="C20" i="17"/>
  <c r="C19" i="17"/>
  <c r="C18" i="17"/>
  <c r="C17" i="17"/>
  <c r="C16" i="17"/>
  <c r="C15" i="17"/>
  <c r="C14" i="17"/>
  <c r="C13" i="17"/>
  <c r="C12" i="17"/>
  <c r="C11" i="17"/>
  <c r="J10" i="17"/>
  <c r="I10" i="17"/>
  <c r="I9" i="17" s="1"/>
  <c r="G10" i="17"/>
  <c r="E10" i="17"/>
  <c r="E9" i="17" s="1"/>
  <c r="D10" i="17"/>
  <c r="D9" i="17" s="1"/>
  <c r="K8" i="17"/>
  <c r="J8" i="17"/>
  <c r="I8" i="17"/>
  <c r="H8" i="17"/>
  <c r="G8" i="17"/>
  <c r="F8" i="17"/>
  <c r="E8" i="17"/>
  <c r="D8" i="17"/>
  <c r="K7" i="17"/>
  <c r="J7" i="17"/>
  <c r="I7" i="17"/>
  <c r="H7" i="17"/>
  <c r="G7" i="17"/>
  <c r="F7" i="17"/>
  <c r="E7" i="17"/>
  <c r="D7" i="17"/>
  <c r="C15" i="16"/>
  <c r="C14" i="16" s="1"/>
  <c r="B15" i="16"/>
  <c r="D13" i="16"/>
  <c r="D12" i="16"/>
  <c r="D11" i="16"/>
  <c r="D10" i="16"/>
  <c r="C9" i="16"/>
  <c r="C7" i="16" s="1"/>
  <c r="D8" i="16"/>
  <c r="K13" i="15"/>
  <c r="J13" i="15"/>
  <c r="I13" i="15"/>
  <c r="H13" i="15"/>
  <c r="G13" i="15"/>
  <c r="F13" i="15"/>
  <c r="E13" i="15"/>
  <c r="D13" i="15"/>
  <c r="C12" i="15"/>
  <c r="C11" i="15"/>
  <c r="C10" i="15"/>
  <c r="C9" i="15"/>
  <c r="C8" i="15"/>
  <c r="C7" i="15"/>
  <c r="C6" i="15"/>
  <c r="C193" i="14"/>
  <c r="C189" i="14"/>
  <c r="C187" i="14"/>
  <c r="C184" i="14"/>
  <c r="C183" i="14" s="1"/>
  <c r="C181" i="14"/>
  <c r="C179" i="14"/>
  <c r="C178" i="14"/>
  <c r="C177" i="14"/>
  <c r="C175" i="14"/>
  <c r="C171" i="14"/>
  <c r="C169" i="14"/>
  <c r="C165" i="14"/>
  <c r="C162" i="14"/>
  <c r="C160" i="14"/>
  <c r="C158" i="14"/>
  <c r="C156" i="14"/>
  <c r="C153" i="14"/>
  <c r="C149" i="14"/>
  <c r="C147" i="14"/>
  <c r="C145" i="14"/>
  <c r="C143" i="14"/>
  <c r="C141" i="14"/>
  <c r="C138" i="14"/>
  <c r="C136" i="14"/>
  <c r="C131" i="14"/>
  <c r="C130" i="14" s="1"/>
  <c r="C124" i="14"/>
  <c r="C122" i="14"/>
  <c r="C116" i="14"/>
  <c r="C111" i="14"/>
  <c r="C107" i="14"/>
  <c r="C99" i="14"/>
  <c r="C97" i="14" s="1"/>
  <c r="C94" i="14"/>
  <c r="C91" i="14"/>
  <c r="C88" i="14"/>
  <c r="C86" i="14"/>
  <c r="C79" i="14"/>
  <c r="C76" i="14"/>
  <c r="C75" i="14" s="1"/>
  <c r="C71" i="14"/>
  <c r="C70" i="14" s="1"/>
  <c r="C67" i="14"/>
  <c r="C65" i="14"/>
  <c r="C61" i="14"/>
  <c r="C55" i="14"/>
  <c r="C53" i="14"/>
  <c r="C49" i="14"/>
  <c r="C45" i="14"/>
  <c r="C43" i="14"/>
  <c r="C40" i="14"/>
  <c r="C38" i="14"/>
  <c r="C35" i="14"/>
  <c r="C31" i="14"/>
  <c r="C24" i="14"/>
  <c r="C21" i="14"/>
  <c r="C19" i="14"/>
  <c r="C17" i="14"/>
  <c r="C14" i="14"/>
  <c r="C12" i="14"/>
  <c r="C9" i="14"/>
  <c r="C7" i="14"/>
  <c r="C35" i="11"/>
  <c r="C32" i="11"/>
  <c r="C30" i="11"/>
  <c r="C27" i="11"/>
  <c r="C6" i="11" s="1"/>
  <c r="C17" i="11"/>
  <c r="C8" i="11"/>
  <c r="D24" i="10"/>
  <c r="C24" i="10" s="1"/>
  <c r="C23" i="10"/>
  <c r="C22" i="10"/>
  <c r="C21" i="10"/>
  <c r="C20" i="10"/>
  <c r="C19" i="10"/>
  <c r="C18" i="10"/>
  <c r="C17" i="10"/>
  <c r="C16" i="10"/>
  <c r="I15" i="10"/>
  <c r="I14" i="10" s="1"/>
  <c r="E15" i="10"/>
  <c r="D15" i="10"/>
  <c r="D14" i="10" s="1"/>
  <c r="K14" i="10"/>
  <c r="J14" i="10"/>
  <c r="H14" i="10"/>
  <c r="G14" i="10"/>
  <c r="F14" i="10"/>
  <c r="C13" i="10"/>
  <c r="C12" i="10"/>
  <c r="C11" i="10"/>
  <c r="C10" i="10"/>
  <c r="C9" i="10"/>
  <c r="C8" i="10"/>
  <c r="K7" i="10"/>
  <c r="J7" i="10"/>
  <c r="I7" i="10"/>
  <c r="H7" i="10"/>
  <c r="H6" i="10" s="1"/>
  <c r="G7" i="10"/>
  <c r="G6" i="10" s="1"/>
  <c r="F7" i="10"/>
  <c r="F6" i="10" s="1"/>
  <c r="E7" i="10"/>
  <c r="D7" i="10"/>
  <c r="K6" i="10"/>
  <c r="D9" i="16" l="1"/>
  <c r="C8" i="22"/>
  <c r="E8" i="22"/>
  <c r="J6" i="10"/>
  <c r="D9" i="20"/>
  <c r="J9" i="20" s="1"/>
  <c r="H154" i="22"/>
  <c r="G6" i="23"/>
  <c r="C13" i="15"/>
  <c r="C6" i="16"/>
  <c r="F7" i="20"/>
  <c r="D6" i="10"/>
  <c r="C39" i="14"/>
  <c r="C135" i="14"/>
  <c r="D13" i="20"/>
  <c r="J13" i="20" s="1"/>
  <c r="G9" i="22"/>
  <c r="G8" i="22" s="1"/>
  <c r="D48" i="22"/>
  <c r="F8" i="22"/>
  <c r="F154" i="22"/>
  <c r="U6" i="23"/>
  <c r="E75" i="24"/>
  <c r="C75" i="24" s="1"/>
  <c r="C125" i="24"/>
  <c r="C140" i="14"/>
  <c r="C48" i="14"/>
  <c r="C8" i="24"/>
  <c r="C7" i="24" s="1"/>
  <c r="G6" i="17"/>
  <c r="C7" i="20"/>
  <c r="G26" i="17"/>
  <c r="C26" i="17" s="1"/>
  <c r="D39" i="17"/>
  <c r="D8" i="20"/>
  <c r="H7" i="20"/>
  <c r="J15" i="20"/>
  <c r="K74" i="23"/>
  <c r="K6" i="23" s="1"/>
  <c r="H7" i="24"/>
  <c r="K6" i="17"/>
  <c r="C8" i="17"/>
  <c r="H39" i="17"/>
  <c r="D10" i="20"/>
  <c r="J10" i="20" s="1"/>
  <c r="J7" i="24"/>
  <c r="D11" i="20"/>
  <c r="J11" i="20" s="1"/>
  <c r="D12" i="20"/>
  <c r="J12" i="20" s="1"/>
  <c r="F7" i="24"/>
  <c r="E63" i="24"/>
  <c r="C63" i="24" s="1"/>
  <c r="C76" i="24"/>
  <c r="A4" i="7"/>
  <c r="A3" i="8" s="1"/>
  <c r="A3" i="9" s="1"/>
  <c r="A3" i="10" s="1"/>
  <c r="A3" i="11" s="1"/>
  <c r="A3" i="12" s="1"/>
  <c r="A3" i="13" s="1"/>
  <c r="A3" i="14" s="1"/>
  <c r="A3" i="15" s="1"/>
  <c r="A3" i="16" s="1"/>
  <c r="A3" i="17" s="1"/>
  <c r="A3" i="18" s="1"/>
  <c r="A3" i="19" s="1"/>
  <c r="A38" i="19" s="1"/>
  <c r="A3" i="20" s="1"/>
  <c r="A3" i="21" s="1"/>
  <c r="A4" i="22" s="1"/>
  <c r="A3" i="23" s="1"/>
  <c r="A3" i="24" s="1"/>
  <c r="A3" i="25" s="1"/>
  <c r="A4" i="26" s="1"/>
  <c r="A3" i="27" s="1"/>
  <c r="A3" i="28" s="1"/>
  <c r="A4" i="29" s="1"/>
  <c r="A3" i="30" s="1"/>
  <c r="A4" i="31" s="1"/>
  <c r="A3" i="32" s="1"/>
  <c r="O6" i="23"/>
  <c r="S6" i="23"/>
  <c r="F74" i="23"/>
  <c r="E39" i="17"/>
  <c r="I39" i="17"/>
  <c r="D38" i="17"/>
  <c r="D37" i="17" s="1"/>
  <c r="C25" i="17"/>
  <c r="C10" i="17" s="1"/>
  <c r="E6" i="17"/>
  <c r="I6" i="17"/>
  <c r="J9" i="17"/>
  <c r="J39" i="17"/>
  <c r="J38" i="17"/>
  <c r="K9" i="17"/>
  <c r="C27" i="17"/>
  <c r="C35" i="17"/>
  <c r="C36" i="17"/>
  <c r="G39" i="17"/>
  <c r="K39" i="17"/>
  <c r="I34" i="17"/>
  <c r="F39" i="17"/>
  <c r="G38" i="17"/>
  <c r="H10" i="17"/>
  <c r="H9" i="17" s="1"/>
  <c r="C11" i="14"/>
  <c r="C85" i="14"/>
  <c r="C96" i="14"/>
  <c r="C60" i="14"/>
  <c r="I6" i="10"/>
  <c r="C7" i="10"/>
  <c r="C15" i="10"/>
  <c r="C14" i="10" s="1"/>
  <c r="C6" i="10" s="1"/>
  <c r="G15" i="30"/>
  <c r="E8" i="24"/>
  <c r="E7" i="24" s="1"/>
  <c r="H9" i="23"/>
  <c r="J7" i="23"/>
  <c r="D37" i="23"/>
  <c r="D45" i="23"/>
  <c r="D49" i="23"/>
  <c r="D53" i="23"/>
  <c r="D38" i="23"/>
  <c r="D42" i="23"/>
  <c r="D46" i="23"/>
  <c r="D50" i="23"/>
  <c r="D54" i="23"/>
  <c r="F62" i="23"/>
  <c r="D41" i="23"/>
  <c r="D35" i="23"/>
  <c r="D39" i="23"/>
  <c r="D43" i="23"/>
  <c r="D47" i="23"/>
  <c r="D51" i="23"/>
  <c r="D55" i="23"/>
  <c r="D36" i="23"/>
  <c r="D40" i="23"/>
  <c r="D44" i="23"/>
  <c r="D48" i="23"/>
  <c r="D52" i="23"/>
  <c r="H74" i="23"/>
  <c r="H62" i="23"/>
  <c r="J74" i="23"/>
  <c r="R74" i="23"/>
  <c r="R6" i="23" s="1"/>
  <c r="G154" i="22"/>
  <c r="D9" i="22"/>
  <c r="H48" i="22"/>
  <c r="H8" i="22" s="1"/>
  <c r="G140" i="22"/>
  <c r="E155" i="22"/>
  <c r="E154" i="22" s="1"/>
  <c r="J8" i="20"/>
  <c r="J7" i="20" s="1"/>
  <c r="E7" i="20"/>
  <c r="K38" i="17"/>
  <c r="F6" i="17"/>
  <c r="J6" i="17"/>
  <c r="F10" i="17"/>
  <c r="F9" i="17" s="1"/>
  <c r="I38" i="17"/>
  <c r="I37" i="17" s="1"/>
  <c r="G34" i="17"/>
  <c r="K34" i="17"/>
  <c r="E38" i="17"/>
  <c r="E37" i="17" s="1"/>
  <c r="D6" i="17"/>
  <c r="H6" i="17"/>
  <c r="C7" i="17"/>
  <c r="C33" i="17"/>
  <c r="D34" i="17"/>
  <c r="D7" i="16"/>
  <c r="E8" i="16"/>
  <c r="E7" i="16" s="1"/>
  <c r="D15" i="16"/>
  <c r="D14" i="16" s="1"/>
  <c r="E14" i="10"/>
  <c r="E6" i="10" s="1"/>
  <c r="D8" i="22" l="1"/>
  <c r="G37" i="17"/>
  <c r="D7" i="20"/>
  <c r="C8" i="14"/>
  <c r="C6" i="14" s="1"/>
  <c r="G9" i="17"/>
  <c r="C9" i="17" s="1"/>
  <c r="C39" i="17"/>
  <c r="D7" i="23"/>
  <c r="C34" i="17"/>
  <c r="J37" i="17"/>
  <c r="H38" i="17"/>
  <c r="H37" i="17" s="1"/>
  <c r="K37" i="17"/>
  <c r="J6" i="23"/>
  <c r="F9" i="23"/>
  <c r="F7" i="23" s="1"/>
  <c r="H7" i="23"/>
  <c r="H6" i="23" s="1"/>
  <c r="C6" i="17"/>
  <c r="F38" i="17"/>
  <c r="E15" i="16"/>
  <c r="E14" i="16" s="1"/>
  <c r="E6" i="16" s="1"/>
  <c r="D6" i="16"/>
  <c r="F6" i="23" l="1"/>
  <c r="F37" i="17"/>
  <c r="C38" i="17"/>
  <c r="C3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37" authorId="0" shapeId="0" xr:uid="{00000000-0006-0000-0200-000001000000}">
      <text>
        <r>
          <rPr>
            <b/>
            <sz val="9"/>
            <color indexed="81"/>
            <rFont val="Tahoma"/>
            <family val="2"/>
          </rPr>
          <t>Windows User:</t>
        </r>
        <r>
          <rPr>
            <sz val="9"/>
            <color indexed="81"/>
            <rFont val="Tahoma"/>
            <family val="2"/>
          </rPr>
          <t xml:space="preserve">
98 tỷ hàng hóa NK bán ra trong nước - TW hưởng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900-000001000000}">
      <text>
        <r>
          <rPr>
            <b/>
            <sz val="9"/>
            <color indexed="81"/>
            <rFont val="Tahoma"/>
            <family val="2"/>
          </rPr>
          <t>Windows User: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20" authorId="0" shapeId="0" xr:uid="{00000000-0006-0000-0B00-000001000000}">
      <text>
        <r>
          <rPr>
            <b/>
            <sz val="9"/>
            <color indexed="81"/>
            <rFont val="Tahoma"/>
            <family val="2"/>
          </rPr>
          <t>Windows User:</t>
        </r>
        <r>
          <rPr>
            <sz val="9"/>
            <color indexed="81"/>
            <rFont val="Tahoma"/>
            <family val="2"/>
          </rPr>
          <t xml:space="preserve">
100 triệu chi trả nợ gốc trình tháng 12
26.247 tiền đất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E00-000001000000}">
      <text>
        <r>
          <rPr>
            <b/>
            <sz val="9"/>
            <color indexed="81"/>
            <rFont val="Tahoma"/>
            <family val="2"/>
          </rPr>
          <t>Windows User: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R77" authorId="0" shapeId="0" xr:uid="{00000000-0006-0000-1600-000001000000}">
      <text>
        <r>
          <rPr>
            <b/>
            <sz val="9"/>
            <color indexed="81"/>
            <rFont val="Tahoma"/>
            <family val="2"/>
          </rPr>
          <t>Windows User:</t>
        </r>
        <r>
          <rPr>
            <sz val="9"/>
            <color indexed="81"/>
            <rFont val="Tahoma"/>
            <family val="2"/>
          </rPr>
          <t xml:space="preserve">
6,638 của Thuận Thành</t>
        </r>
      </text>
    </comment>
    <comment ref="K78" authorId="0" shapeId="0" xr:uid="{00000000-0006-0000-1600-000002000000}">
      <text>
        <r>
          <rPr>
            <sz val="14"/>
            <color indexed="81"/>
            <rFont val="Tahoma"/>
            <family val="2"/>
          </rPr>
          <t>2 Tỷ của phòng NS 2% VAT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TLPC</author>
  </authors>
  <commentList>
    <comment ref="E48" authorId="0" shapeId="0" xr:uid="{00000000-0006-0000-1C00-000001000000}">
      <text>
        <r>
          <rPr>
            <b/>
            <sz val="9"/>
            <color indexed="81"/>
            <rFont val="Tahoma"/>
            <family val="2"/>
          </rPr>
          <t>TLPC:</t>
        </r>
        <r>
          <rPr>
            <sz val="9"/>
            <color indexed="81"/>
            <rFont val="Tahoma"/>
            <family val="2"/>
          </rPr>
          <t xml:space="preserve">
Tính theo kế hoạch xây dựng 3 năm đã gửi BTC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0" authorId="0" shapeId="0" xr:uid="{00000000-0006-0000-1D00-000001000000}">
      <text>
        <r>
          <rPr>
            <b/>
            <sz val="9"/>
            <color indexed="81"/>
            <rFont val="Tahoma"/>
            <family val="2"/>
          </rPr>
          <t xml:space="preserve">số cho vay 2021
</t>
        </r>
      </text>
    </comment>
  </commentList>
</comments>
</file>

<file path=xl/sharedStrings.xml><?xml version="1.0" encoding="utf-8"?>
<sst xmlns="http://schemas.openxmlformats.org/spreadsheetml/2006/main" count="2484" uniqueCount="1299">
  <si>
    <t>Phụ lục số 01</t>
  </si>
  <si>
    <t>CÂN ĐỐI NGÂN SÁCH ĐỊA PHƯƠNG NĂM 2024-2026</t>
  </si>
  <si>
    <t>Đơn vị: triệu đồng</t>
  </si>
  <si>
    <t>TT</t>
  </si>
  <si>
    <t>Nội dung</t>
  </si>
  <si>
    <t>Năm 2022</t>
  </si>
  <si>
    <t>Năm 2023</t>
  </si>
  <si>
    <t>Dự toán năm 2024</t>
  </si>
  <si>
    <t>Dự toán</t>
  </si>
  <si>
    <t>Ước thực hiện</t>
  </si>
  <si>
    <t>A</t>
  </si>
  <si>
    <t>TỔNG THU NSNN TRÊN ĐỊA BÀN</t>
  </si>
  <si>
    <t>Thu nội địa</t>
  </si>
  <si>
    <t>Thu từ dầu thô</t>
  </si>
  <si>
    <t>Thu từ hoạt động xuất khẩu, nhập khẩu</t>
  </si>
  <si>
    <t>Thu viện trợ không hoàn lại</t>
  </si>
  <si>
    <t>Các khoản huy động đóng góp</t>
  </si>
  <si>
    <t>Thu từ quỹ dự trữ tài chính</t>
  </si>
  <si>
    <t>B</t>
  </si>
  <si>
    <t>TỔNG THU NGÂN SÁCH ĐỊA PHƯƠNG</t>
  </si>
  <si>
    <t>I</t>
  </si>
  <si>
    <t>Thu NSĐP được hưởng theo phân cấp</t>
  </si>
  <si>
    <t>Thu NSĐP được hưởng 100%</t>
  </si>
  <si>
    <t>Thu NSĐP được hưởng từ các khoản phân chia</t>
  </si>
  <si>
    <t>II</t>
  </si>
  <si>
    <t>Thu bổ sung từ ngân sách cấp trên</t>
  </si>
  <si>
    <t>Thu bổ sung cân đối ngân sách</t>
  </si>
  <si>
    <t>Thu bổ sung có mục tiêu</t>
  </si>
  <si>
    <t>III</t>
  </si>
  <si>
    <t>IV</t>
  </si>
  <si>
    <t>Thu kết dư</t>
  </si>
  <si>
    <t>V</t>
  </si>
  <si>
    <t>Thu chuyển nguồn</t>
  </si>
  <si>
    <t>VI</t>
  </si>
  <si>
    <t>C</t>
  </si>
  <si>
    <t>TỔNG CHI NGÂN SÁCH ĐỊA PHƯƠNG</t>
  </si>
  <si>
    <t>Tổng chi cân đối ngân sách địa phương</t>
  </si>
  <si>
    <t>Chi đầu tư phát triển (1)</t>
  </si>
  <si>
    <t>Chi thường xuyên</t>
  </si>
  <si>
    <t>Chi trả nợ lãi, phí</t>
  </si>
  <si>
    <t>Chi bổ sung quỹ dự trữ tài chính</t>
  </si>
  <si>
    <t>Dự phòng ngân sách</t>
  </si>
  <si>
    <t>Chi tạo nguồn thực hiện cải cách tiền lương</t>
  </si>
  <si>
    <t>Chi từ nguồn bổ sung có mục tiêu</t>
  </si>
  <si>
    <t>Chi thực hiện các chương trình mục tiêu, nhiệm vụ</t>
  </si>
  <si>
    <t>Chi thực hiện các chế độ, chính sách</t>
  </si>
  <si>
    <t>Chi thực hiện các chương trình mục tiêu quốc gia</t>
  </si>
  <si>
    <t>Chi nộp ngân sách cấp trên</t>
  </si>
  <si>
    <t>Chi chuyển nguồn sang năm sau</t>
  </si>
  <si>
    <t>D</t>
  </si>
  <si>
    <t>BỘI CHI/BỘI THU NGÂN SÁCH ĐỊA PHƯƠNG</t>
  </si>
  <si>
    <t>Bội thu ngân sách</t>
  </si>
  <si>
    <t>Trả vay KBNN</t>
  </si>
  <si>
    <t>Trái phiếu CQĐP</t>
  </si>
  <si>
    <t>Trả vay Ngân hàng phát triển</t>
  </si>
  <si>
    <t>Vay lại từ nguồn CP vay nước ngoài</t>
  </si>
  <si>
    <t>Bội chi ngân sách</t>
  </si>
  <si>
    <t>E</t>
  </si>
  <si>
    <t>Chi trả nợ gốc của NSĐP</t>
  </si>
  <si>
    <t xml:space="preserve">Từ nguồn vay để trả nợ gốc </t>
  </si>
  <si>
    <t>Từ nguồn bội thu, tăng thu, tiết kiệm chi, kết dư ngân sách cấp tỉnh</t>
  </si>
  <si>
    <t>F</t>
  </si>
  <si>
    <t>Tổng mức vay của NSĐP</t>
  </si>
  <si>
    <t>Vay để bù đắp bội chi</t>
  </si>
  <si>
    <t>Vay để trả nợ gốc</t>
  </si>
  <si>
    <t>Phụ lục số 01b</t>
  </si>
  <si>
    <t>CÂN ĐỐI NGUỒN THU, CHI DỰ TOÁN NGÂN SÁCH CẤP TỈNH 
VÀ NGÂN SÁCH HUYỆN NĂM 2024</t>
  </si>
  <si>
    <t>Đơn vị: Triệu đồng</t>
  </si>
  <si>
    <t>Năm 2024</t>
  </si>
  <si>
    <t>Ngân sách cấp tỉnh</t>
  </si>
  <si>
    <t>Nguồn thu ngân sách cấp tỉnh</t>
  </si>
  <si>
    <t>Thu ngân sách cấp tỉnh hưởng theo phân cấp</t>
  </si>
  <si>
    <t>Thu bổ sung từ ngân sách Trung ương</t>
  </si>
  <si>
    <t xml:space="preserve"> -Bổ sung cân đối</t>
  </si>
  <si>
    <t xml:space="preserve"> -Bổ sung có mục tiêu</t>
  </si>
  <si>
    <t>Thu cấp dưới nộp lên</t>
  </si>
  <si>
    <t>Chi ngân sách cấp tỉnh</t>
  </si>
  <si>
    <t>Chi thuộc nhiệm vụ ngân sách cấp tỉnh theo phân cấp</t>
  </si>
  <si>
    <t>Bổ sung cho ngân sách cấp huyện, thành phố</t>
  </si>
  <si>
    <t>- Tăng bổ sung cân đối</t>
  </si>
  <si>
    <t>Chi từ nguồn chuyển nguồn</t>
  </si>
  <si>
    <t>Bội chi NSĐP/Bội thu NSĐP</t>
  </si>
  <si>
    <t>Ngân sách huyện, thành phố, thị xã</t>
  </si>
  <si>
    <t>Nguồn thu ngân sách huyện, thành phố</t>
  </si>
  <si>
    <t>Thu ngân sách hưởng theo phân cấp</t>
  </si>
  <si>
    <t>Thu bổ sung từ ngân sách cấp tỉnh</t>
  </si>
  <si>
    <t>- Bổ sung điều hòa</t>
  </si>
  <si>
    <t>Thu vay</t>
  </si>
  <si>
    <t>Chi ngân sách huyện, thành phố</t>
  </si>
  <si>
    <t>Phụ lục số 02</t>
  </si>
  <si>
    <t>BIỂU TỔNG HỢP DỰ TOÁN THU NGÂN SÁCH NHÀ NƯỚC NĂM 2024-2026</t>
  </si>
  <si>
    <t>NỘI DUNG</t>
  </si>
  <si>
    <t>Chia theo địa bàn</t>
  </si>
  <si>
    <t>So sánh UTH 2023</t>
  </si>
  <si>
    <t>Cấp tỉnh</t>
  </si>
  <si>
    <t>Cấp huyện</t>
  </si>
  <si>
    <t>Cấp xã</t>
  </si>
  <si>
    <t>Cùng kỳ</t>
  </si>
  <si>
    <t>TỔNG THU NSNN TRÊN ĐỊA BÀN (I+II+III+IV+V)</t>
  </si>
  <si>
    <t>Tốc độ tăng thu NSNN trên địa bàn (%)</t>
  </si>
  <si>
    <t>THU NỘI ĐỊA</t>
  </si>
  <si>
    <t>*</t>
  </si>
  <si>
    <t>Thu nội địa không bao gồm tiền sử dụng đất, thu XSKT</t>
  </si>
  <si>
    <t>Thu từ khu vực doanh nghiệp nhà nước do Trung ương quản lý</t>
  </si>
  <si>
    <t>- Thuế giá trị gia tăng</t>
  </si>
  <si>
    <t>Trong đó: Thu từ hoạt động thăm dò, khai thác dầu khí</t>
  </si>
  <si>
    <t>- Thuế thu nhập doanh nghiệp</t>
  </si>
  <si>
    <t xml:space="preserve">- Thuế tiêu thụ đặc biệt </t>
  </si>
  <si>
    <t>Trong đó: Thu từ cơ sở kinh doanh nhập khẩu tiếp tục bán ra trong nước</t>
  </si>
  <si>
    <t>- Thuế tài nguyên</t>
  </si>
  <si>
    <t>Trong đó: Thuế tài nguyên dầu, khí</t>
  </si>
  <si>
    <t>- Thu khác</t>
  </si>
  <si>
    <t>Thu từ khu vực doanh nghiệp nhà nước do địa phương quản lý</t>
  </si>
  <si>
    <t>Thu từ khu vực doanh nghiệp có vốn đầu tư nước ngoài</t>
  </si>
  <si>
    <t>Trong đó: Thu từ hoạt động thăm dò và khai thác dầu, khí</t>
  </si>
  <si>
    <t>- Thu từ khí thiên nhiên</t>
  </si>
  <si>
    <t>Trong đó: - Thu từ cơ sở kinh doanh nhập khẩu tiếp tục bán ra trong nước</t>
  </si>
  <si>
    <t>- Tiền thuê mặt đất, mặt nước</t>
  </si>
  <si>
    <t>Thu từ khu vực kinh tế ngoài quốc doanh</t>
  </si>
  <si>
    <t xml:space="preserve">Lệ phí trước bạ </t>
  </si>
  <si>
    <t>Thuế sử dụng đất nông nghiệp</t>
  </si>
  <si>
    <t>Thuế sử dụng đất phi nông nghiệp</t>
  </si>
  <si>
    <t>Thuế thu nhập cá nhân</t>
  </si>
  <si>
    <t>Thuế bảo vệ môi trường</t>
  </si>
  <si>
    <t>Trong đó: - Thu từ hàng hóa nhập khẩu</t>
  </si>
  <si>
    <t xml:space="preserve">                 - Thu từ hàng hóa sản xuất trong nước</t>
  </si>
  <si>
    <t>Phí, lệ phí</t>
  </si>
  <si>
    <t>Bao gồm: - Phí, lệ phí do cơ quan nhà nước trung ương thu</t>
  </si>
  <si>
    <t xml:space="preserve">                 - Phí, lệ phí do cơ quan nhà nước địa phương thu</t>
  </si>
  <si>
    <t>Trong đó: phí bảo vệ môi trường đối với khai thác khoáng sản</t>
  </si>
  <si>
    <t>Tiền sử dụng đất</t>
  </si>
  <si>
    <t>-</t>
  </si>
  <si>
    <t>Trong đó: - Thu do cơ quan, tổ chức, đơn vị thuộc Trung ương quản lý</t>
  </si>
  <si>
    <t xml:space="preserve"> - Thu do cơ quan, tổ chức, đơn vị thuộc địa phương quản lý</t>
  </si>
  <si>
    <t>Đất dân cư dịch vụ</t>
  </si>
  <si>
    <t>Đất đấu giá tạo vốn</t>
  </si>
  <si>
    <t>Đất dự án</t>
  </si>
  <si>
    <t>Đất BT</t>
  </si>
  <si>
    <t>-Công nhận QSD đất</t>
  </si>
  <si>
    <t>Thu tiền thuê đất, mặt nước</t>
  </si>
  <si>
    <t>Thu tiền sử dụng khu vực biển</t>
  </si>
  <si>
    <t>Trong đó: - Thuộc thẩm quyền giao của trung ương</t>
  </si>
  <si>
    <t xml:space="preserve">                - Thuộc thẩm quyền giao của địa phương</t>
  </si>
  <si>
    <t>Thu từ bán tài sản nhà nước</t>
  </si>
  <si>
    <t>Trong đó: - Do trung ương</t>
  </si>
  <si>
    <t xml:space="preserve">                - Do địa phương</t>
  </si>
  <si>
    <t>Thu từ tài sản được xác lập quyền sở hữu của nhà nước</t>
  </si>
  <si>
    <t>Trong đó: - Do trung ương xử lý</t>
  </si>
  <si>
    <t xml:space="preserve">                - Do địa phương xử lý</t>
  </si>
  <si>
    <t>Thu tiền cho thuê và bán nhà ở thuộc sở hữu nhà nước</t>
  </si>
  <si>
    <t>Thu khác ngân sách</t>
  </si>
  <si>
    <t>Trong đó thu khác cơ quan trung ương</t>
  </si>
  <si>
    <t>- Trong đó: Phạt ATGT</t>
  </si>
  <si>
    <t>- Phạt VPHC do cơ quan thuế xử lý</t>
  </si>
  <si>
    <t xml:space="preserve">- Thu khác </t>
  </si>
  <si>
    <t>Thu tiền cấp quyền khai thác khoáng sản</t>
  </si>
  <si>
    <t>Trong đó: - Giấy phép do Trung ương cấp</t>
  </si>
  <si>
    <t xml:space="preserve">                 - Giấy phép do Ủy ban nhân dân cấp tỉnh cấp</t>
  </si>
  <si>
    <t>Thu từ quỹ đất công ích và thu hoa lợi công sản khác</t>
  </si>
  <si>
    <t>Thu cổ tức và lợi nhuận sau thuế (địa phương hưởng 100%)</t>
  </si>
  <si>
    <t>Thu từ hoạt động xổ số kiến thiết (kể cả hoạt động xổ số điện toán)</t>
  </si>
  <si>
    <t>- Thu từ thu nhập sau thuế</t>
  </si>
  <si>
    <t>- Thuế tiêu thụ đặc biệt</t>
  </si>
  <si>
    <t>THU TỪ DẦU THÔ</t>
  </si>
  <si>
    <t>THU TỪ HOẠT ĐỘNG XUẤT, NHẬP KHẨU</t>
  </si>
  <si>
    <t>Thuế giá trị gia tăng thu từ hàng hóa nhập khẩu</t>
  </si>
  <si>
    <t>Thuế xuất khẩu</t>
  </si>
  <si>
    <t>Thuế nhập khẩu</t>
  </si>
  <si>
    <t>Thuế TTĐB từ hàng hóa nhập khẩu</t>
  </si>
  <si>
    <t>Thuế BVMT thu từ hàng hóa nhập khẩu</t>
  </si>
  <si>
    <t>Khác</t>
  </si>
  <si>
    <t>Thuế bổ sung đối với hàng hóa nhập khẩu vào Việt Nam</t>
  </si>
  <si>
    <t>Thu viện trợ</t>
  </si>
  <si>
    <t>Phụ lục số 02b</t>
  </si>
  <si>
    <t>DỰ TOÁN THU NGÂN SÁCH NHÀ NƯỚC THEO LĨNH VỰC NĂM 2024</t>
  </si>
  <si>
    <t>STT</t>
  </si>
  <si>
    <t>UTH năm 2023</t>
  </si>
  <si>
    <t>So sánh(%)</t>
  </si>
  <si>
    <t>Tổng thu NSNN</t>
  </si>
  <si>
    <t>Thu NSĐP</t>
  </si>
  <si>
    <t>TỔNG THU NGÂN SÁCH NHÀ NƯỚC</t>
  </si>
  <si>
    <t>Thu từ khu vực doanh nghiệp nhà nước do trung ương quản lý (1)</t>
  </si>
  <si>
    <t>Thuế giá trị gia tăng</t>
  </si>
  <si>
    <t>Thuế thu nhập doanh nghiệp</t>
  </si>
  <si>
    <t>Thuế tiêu thụ đặc biệt</t>
  </si>
  <si>
    <t>Thuế tài nguyên</t>
  </si>
  <si>
    <t>Thu khác</t>
  </si>
  <si>
    <t>Thu từ khu vực doanh nghiệp nhà nước do địa phương quản lý (2)</t>
  </si>
  <si>
    <t>Thu từ khu vực kinh tế ngoài quốc doanh (4)</t>
  </si>
  <si>
    <t>Thuế bảo vệ môi trường thu từ hàng hóa sản xuất, kinh doanh trong nước</t>
  </si>
  <si>
    <t>Thuế bảo vệ môi trường thu từ hàng hóa nhập khẩu</t>
  </si>
  <si>
    <t>Lệ phí trước bạ</t>
  </si>
  <si>
    <t>Thu phí, lệ phí</t>
  </si>
  <si>
    <t>Phí và lệ phí trung ương</t>
  </si>
  <si>
    <r>
      <t>Phí và lệ phí</t>
    </r>
    <r>
      <rPr>
        <sz val="11"/>
        <rFont val="Times New Roman"/>
        <family val="1"/>
      </rPr>
      <t> </t>
    </r>
    <r>
      <rPr>
        <i/>
        <sz val="11"/>
        <rFont val="Times New Roman"/>
        <family val="1"/>
      </rPr>
      <t>tỉnh, huyện, xã</t>
    </r>
  </si>
  <si>
    <t>Phí và lệ phí huyện</t>
  </si>
  <si>
    <t>Phí và lệ phí xã, phường</t>
  </si>
  <si>
    <t>Tiền cho thuê đất, thuê mặt nước</t>
  </si>
  <si>
    <t>Thu tiền sử dụng đất</t>
  </si>
  <si>
    <t>Tiền cho thuê và tiền bán nhà ở thuộc sở hữu nhà nước</t>
  </si>
  <si>
    <t>Thu từ hoạt động xổ số kiến thiết</t>
  </si>
  <si>
    <t>Thu từ quỹ đất công ích, hoa lợi công sản khác</t>
  </si>
  <si>
    <t>Thu hồi vốn, thu cổ tức (5)</t>
  </si>
  <si>
    <t>Lợi nhuận được chia của Nhà nước và lợi nhuận sau thuế còn lại sau khi trích lập các quỹ của doanh nghiệp nhà nước (5)</t>
  </si>
  <si>
    <t>Chênh lệch thu chi Ngân hàng Nhà nước (5)</t>
  </si>
  <si>
    <t>Thu từ hoạt động xuất, nhập khẩu</t>
  </si>
  <si>
    <t>Thuế xuất khẩu</t>
  </si>
  <si>
    <t>Thuế tiêu thụ đặc biệt thu từ hàng hóa nhập khẩu</t>
  </si>
  <si>
    <t>Thuế bảo vệ môi trường thu từ hàng hóa nhập khẩu</t>
  </si>
  <si>
    <t>Các khoản không cân đối</t>
  </si>
  <si>
    <t>Ghi chú:</t>
  </si>
  <si>
    <r>
      <t>(1) Doanh nghiệp nhà nước do trung</t>
    </r>
    <r>
      <rPr>
        <sz val="11"/>
        <rFont val="Times New Roman"/>
        <family val="1"/>
      </rPr>
      <t> </t>
    </r>
    <r>
      <rPr>
        <i/>
        <sz val="11"/>
        <rFont val="Times New Roman"/>
        <family val="1"/>
      </rPr>
      <t>ương quản lý là doanh nghiệp do bộ, cơ quan ngang bộ, cơ quan thuộc Chính phủ, cơ quan khác ở</t>
    </r>
    <r>
      <rPr>
        <sz val="11"/>
        <rFont val="Times New Roman"/>
        <family val="1"/>
      </rPr>
      <t> </t>
    </r>
    <r>
      <rPr>
        <i/>
        <sz val="11"/>
        <rFont val="Times New Roman"/>
        <family val="1"/>
      </rPr>
      <t>trung ương đại diện Nhà nước chủ sở hữu 100% vốn điều lệ.</t>
    </r>
  </si>
  <si>
    <r>
      <t>(2) Doanh nghiệp nhà nước do địa phương quản lý</t>
    </r>
    <r>
      <rPr>
        <sz val="11"/>
        <rFont val="Times New Roman"/>
        <family val="1"/>
      </rPr>
      <t> </t>
    </r>
    <r>
      <rPr>
        <i/>
        <sz val="11"/>
        <rFont val="Times New Roman"/>
        <family val="1"/>
      </rPr>
      <t>là doanh nghiệp do Ủy ban nhân dân cấp tỉnh đại diện Nhà nước chủ sở hữu 100% vốn điều lệ.</t>
    </r>
  </si>
  <si>
    <r>
      <t>(3) Doanh nghiệp có</t>
    </r>
    <r>
      <rPr>
        <sz val="11"/>
        <rFont val="Times New Roman"/>
        <family val="1"/>
      </rPr>
      <t> </t>
    </r>
    <r>
      <rPr>
        <i/>
        <sz val="11"/>
        <rFont val="Times New Roman"/>
        <family val="1"/>
      </rPr>
      <t>vốn</t>
    </r>
    <r>
      <rPr>
        <sz val="11"/>
        <rFont val="Times New Roman"/>
        <family val="1"/>
      </rPr>
      <t> </t>
    </r>
    <r>
      <rPr>
        <i/>
        <sz val="11"/>
        <rFont val="Times New Roman"/>
        <family val="1"/>
      </rPr>
      <t>đầu</t>
    </r>
    <r>
      <rPr>
        <sz val="11"/>
        <rFont val="Times New Roman"/>
        <family val="1"/>
      </rPr>
      <t> </t>
    </r>
    <r>
      <rPr>
        <i/>
        <sz val="11"/>
        <rFont val="Times New Roman"/>
        <family val="1"/>
      </rPr>
      <t>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r>
  </si>
  <si>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</si>
  <si>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t>
  </si>
  <si>
    <t>Phụ lục số 03</t>
  </si>
  <si>
    <t>DỰ TOÁN CHI NGÂN SÁCH ĐỊA PHƯƠNG, CHI NGÂN SÁCH CẤP TỈNH
 VÀ CHI NGÂN SÁCH CẤP HUYỆN (XÃ) THEO CƠ CẤU CHI NĂM 2024-2026</t>
  </si>
  <si>
    <t>Trong đó</t>
  </si>
  <si>
    <t>Ngân sách cấp huyện</t>
  </si>
  <si>
    <t>Ngân sách cấp xã</t>
  </si>
  <si>
    <t>Tổng nguồn thu (bao gồm cả TƯ mục tiêu, vay NN)</t>
  </si>
  <si>
    <t>TỔNG CHI NGÂN SÁCH ĐỊA PHƯƠNG QUẢN LÝ (I+II+III)</t>
  </si>
  <si>
    <t>CHI CÂN ĐỐI NGÂN SÁCH ĐỊA PHƯƠNG</t>
  </si>
  <si>
    <t>Trong đó: Chi cân đối ngân sách địa phương tính tỷ lệ điều tiết, số bổ sung cân đối từ ngân sách trung ương cho ngân sách địa phương (1)</t>
  </si>
  <si>
    <t>Chi đầu tư phát triển</t>
  </si>
  <si>
    <t>Chi đầu tư và hỗ trợ vốn cho các doanh nghiệp cung cấp sản phẩm, dịch vụ công ích do Nhà nước đặt hàng, các tổ chức kinh tế, các tổ chức tài chính của địa phương theo quy định của pháp luật</t>
  </si>
  <si>
    <t>1.1</t>
  </si>
  <si>
    <t>Chi đầu tư cho các dự án</t>
  </si>
  <si>
    <t>Trong đó: Chia theo lĩnh vực</t>
  </si>
  <si>
    <t>Chi đầu tư phát triển của các dự án phân theo nguồn vốn</t>
  </si>
  <si>
    <t>Chi giáo dục - đào tạo và dạy nghề</t>
  </si>
  <si>
    <t xml:space="preserve">Chi khoa học và công nghệ </t>
  </si>
  <si>
    <t>Trong đó: Chia theo nguồn vốn</t>
  </si>
  <si>
    <t>Chi đầu tư xây dựng cơ bản vốn trong nước</t>
  </si>
  <si>
    <t>Dự kiến chi từ nguồn cải cách tiền lương</t>
  </si>
  <si>
    <t>Chi đầu tư từ nguồn thu tiền sử dụng đất</t>
  </si>
  <si>
    <t>Chi đầu tư từ nguồn thu xổ số kiến thiết</t>
  </si>
  <si>
    <t>Chi đầu tư từ nguồn tiết kiệm chi, tăng thu</t>
  </si>
  <si>
    <t>Chi từ nguồn bội chi ngân sách</t>
  </si>
  <si>
    <t xml:space="preserve">Bổ sung có mục tiêu vốn đầu tư </t>
  </si>
  <si>
    <t>Chi từ nguồn thu điều tiết ngân sách huyện, xã</t>
  </si>
  <si>
    <t>1.2</t>
  </si>
  <si>
    <t>1.3</t>
  </si>
  <si>
    <t>Chi đầu tư phát triển khác</t>
  </si>
  <si>
    <t>1.2.2</t>
  </si>
  <si>
    <t>Chi đầu tư phát triển phân theo lĩnh vực</t>
  </si>
  <si>
    <t>a</t>
  </si>
  <si>
    <t>b</t>
  </si>
  <si>
    <t>Chi khoa học và công nghệ</t>
  </si>
  <si>
    <t>c</t>
  </si>
  <si>
    <t>Chi quốc phòng</t>
  </si>
  <si>
    <t>d</t>
  </si>
  <si>
    <t>Chi an ninh</t>
  </si>
  <si>
    <t>đ</t>
  </si>
  <si>
    <t>Chi y tế, dân số và gia đình</t>
  </si>
  <si>
    <t>e</t>
  </si>
  <si>
    <t>Chi văn hóa thông tin</t>
  </si>
  <si>
    <t>g</t>
  </si>
  <si>
    <t>Chi phát thanh, truyền hình</t>
  </si>
  <si>
    <t>h</t>
  </si>
  <si>
    <t xml:space="preserve">Chi thể dục thể thao </t>
  </si>
  <si>
    <t>i</t>
  </si>
  <si>
    <t>Chi bảo vệ môi trường</t>
  </si>
  <si>
    <t>k</t>
  </si>
  <si>
    <t>Chi hoạt động kinh tế</t>
  </si>
  <si>
    <t>l</t>
  </si>
  <si>
    <t>Chi hoạt động quản lý nhà nước, Đảng, đoàn thể</t>
  </si>
  <si>
    <t>m</t>
  </si>
  <si>
    <t>Chi bảo đảm xã hội</t>
  </si>
  <si>
    <t>n</t>
  </si>
  <si>
    <t>Chi khác</t>
  </si>
  <si>
    <t>X</t>
  </si>
  <si>
    <t>2.1</t>
  </si>
  <si>
    <t>2.2</t>
  </si>
  <si>
    <t>2.3</t>
  </si>
  <si>
    <t>2.4</t>
  </si>
  <si>
    <t>2.5</t>
  </si>
  <si>
    <t>Chi sự nghiệp y tế, dân số và gia đình</t>
  </si>
  <si>
    <t>2.6</t>
  </si>
  <si>
    <t>Chi sự nghiệp văn hóa thông tin</t>
  </si>
  <si>
    <t>2.7</t>
  </si>
  <si>
    <t>Chi sự nghiệp phát thanh, truyền hình</t>
  </si>
  <si>
    <t>2.8</t>
  </si>
  <si>
    <t>Chi sự nghiệp thể dục thể thao</t>
  </si>
  <si>
    <t>2.9</t>
  </si>
  <si>
    <t>Chi sự nghiệp bảo vệ môi trường</t>
  </si>
  <si>
    <t>2.10</t>
  </si>
  <si>
    <t>2.11</t>
  </si>
  <si>
    <t>2.12</t>
  </si>
  <si>
    <t>2.13</t>
  </si>
  <si>
    <t>Chi trả nợ lãi do chính quyền địa phương vay</t>
  </si>
  <si>
    <t xml:space="preserve">Chi tạo nguồn cải cách tiền lương </t>
  </si>
  <si>
    <t>Trong đó TK 10%</t>
  </si>
  <si>
    <t>Chi đầu tư các chương trình mục tiêu, nhiệm vụ khác</t>
  </si>
  <si>
    <t>Chi thực hiện các chế độ, chính sách theo quy định</t>
  </si>
  <si>
    <t xml:space="preserve">Chi chuyển nguồn </t>
  </si>
  <si>
    <t>BỘI CHI NGÂN SÁCH ĐỊA PHƯƠNG/BỘI THU NGÂN SÁCH ĐỊA PHƯƠNG</t>
  </si>
  <si>
    <t>BỘI CHI NGÂN SÁCH ĐỊA PHƯƠNG</t>
  </si>
  <si>
    <t>VAY ĐỂ TRẢ NỢ GỐC</t>
  </si>
  <si>
    <t>BỘI THU NGÂN SÁCH ĐỊA PHƯƠNG (trả nợ gôc)</t>
  </si>
  <si>
    <t>CHI CHUYỂN NGUỒN SANG NĂM SAU CỦA NGÂN SÁCH ĐỊA PHƯƠNG</t>
  </si>
  <si>
    <t>Phụ lục số 04</t>
  </si>
  <si>
    <t>TỔNG HỢP NGUỒN CẢI CÁCH TIỀN LƯƠNG CẤP TỈNH NĂM 2023</t>
  </si>
  <si>
    <t xml:space="preserve">                                                                               </t>
  </si>
  <si>
    <t>Quyết định</t>
  </si>
  <si>
    <t>Số</t>
  </si>
  <si>
    <t>Ngày</t>
  </si>
  <si>
    <t>Nguồn Ngân sách cấp tỉnh dành làm lương năm 2023</t>
  </si>
  <si>
    <t>Nguồn năm 2022 thừa mang sang</t>
  </si>
  <si>
    <t>Chi tạo nguồn CCTL 2023</t>
  </si>
  <si>
    <t>Sử dụng</t>
  </si>
  <si>
    <t>Nhu cầu cải cách tiền lương năm 2023</t>
  </si>
  <si>
    <t>Nguồn Cải cách tiền lương thực tồn quỹ</t>
  </si>
  <si>
    <t>Nguồn năm 2021 chuyển nguồn sang</t>
  </si>
  <si>
    <t>Chi tạo nguồn CCTL 2022</t>
  </si>
  <si>
    <t>Tinh giản biên chế theo Nghị định 29/2023/NĐ-CP</t>
  </si>
  <si>
    <t>Phụ lục số 05</t>
  </si>
  <si>
    <t>TÌNH HÌNH SỬ DỤNG NGUỒN DỰ PHÒNG NGÂN SÁCH CẤP TỈNH NĂM 2023</t>
  </si>
  <si>
    <t>Quyết định phân bổ</t>
  </si>
  <si>
    <t xml:space="preserve">Số tiền </t>
  </si>
  <si>
    <t>Nguồn</t>
  </si>
  <si>
    <t>Dự toán 2023</t>
  </si>
  <si>
    <t>Hỗ trợ hộ nghèo khắc phục hậu quả thiên tai</t>
  </si>
  <si>
    <t>10-11/01/2023</t>
  </si>
  <si>
    <t>Festival về miền quan họ</t>
  </si>
  <si>
    <t>83-20/3/2023</t>
  </si>
  <si>
    <t>Kinh phí thực hiện các nhiệm vụ được giao</t>
  </si>
  <si>
    <t>167-05/5/2023</t>
  </si>
  <si>
    <t>Kỷ niệm 60 năm phòng trào nghìn việc tốt</t>
  </si>
  <si>
    <t>111-29/3/2023</t>
  </si>
  <si>
    <t>Hỗ trợ công tác tuyên truyền cải thiện chỉ số PCI</t>
  </si>
  <si>
    <t>138-21/4/2023</t>
  </si>
  <si>
    <t>Thực hiện các nhiệm vụ được giao</t>
  </si>
  <si>
    <t>139-21/4/2023</t>
  </si>
  <si>
    <t>203-24/5/2023</t>
  </si>
  <si>
    <t>Bổ sung kinh phí cho Sở Văn hóa thể thao và du lịch để thực hiện một số nhiệm vụ được giao</t>
  </si>
  <si>
    <t>244-23/6/2023</t>
  </si>
  <si>
    <t>480-18/10/2023</t>
  </si>
  <si>
    <t>Kinh phí cho 02 đoàn đi công tác của Văn phòng Tỉnh ủy</t>
  </si>
  <si>
    <t>525-06/11/2023</t>
  </si>
  <si>
    <t>527-06/11/2023</t>
  </si>
  <si>
    <t>Còn lại</t>
  </si>
  <si>
    <t>Phụ lục 06a</t>
  </si>
  <si>
    <t>TỔNG HỢP ĐIỀU CHỈNH DỰ TOÁN NHIỆM VỤ CHUNG
THỰC HIỆN MỘT SỐ NHIỆM VỤ CHUNG NĂM 2022</t>
  </si>
  <si>
    <t>Tổng</t>
  </si>
  <si>
    <t>An Ninh</t>
  </si>
  <si>
    <t>GĐ-ĐT</t>
  </si>
  <si>
    <t>Y tế, Dân số</t>
  </si>
  <si>
    <t>KHCN</t>
  </si>
  <si>
    <t>VHTT</t>
  </si>
  <si>
    <t>PTTH</t>
  </si>
  <si>
    <t>BĐXH</t>
  </si>
  <si>
    <t>SN kinh tế</t>
  </si>
  <si>
    <t>Môi trường</t>
  </si>
  <si>
    <t>Hành chính</t>
  </si>
  <si>
    <t>Chi khác NS</t>
  </si>
  <si>
    <t>Điều chỉnh đi</t>
  </si>
  <si>
    <t>Điều chỉnh đến</t>
  </si>
  <si>
    <t>Kinh phí bổ sung thực hiện các chế độ chính sách và các nhiệm vụ được giao</t>
  </si>
  <si>
    <t>Kinh phí quy hoạch</t>
  </si>
  <si>
    <t>Hỗ trợ tỉnh Hủa phăn (dự kiến theo thỏa thuận đã ký kết sau khi báo cáo cấp có thẩm quyền)</t>
  </si>
  <si>
    <t>Kinh phí thực hiện nhiệm vụ môi trường</t>
  </si>
  <si>
    <t>Phụ lục số 06b</t>
  </si>
  <si>
    <t>TỔNG HỢP BỔ SUNG KINH PHÍ NĂM 2023</t>
  </si>
  <si>
    <t>Đơn vị: đồng</t>
  </si>
  <si>
    <t>Số tiền</t>
  </si>
  <si>
    <t xml:space="preserve">Nguồn  </t>
  </si>
  <si>
    <t>Ghi chú</t>
  </si>
  <si>
    <t>TỔNG CỘNG</t>
  </si>
  <si>
    <t>An ninh</t>
  </si>
  <si>
    <t>Văn phòng ủy ban nhân dân tỉnh</t>
  </si>
  <si>
    <t>Văn phòng UBND tỉnh</t>
  </si>
  <si>
    <t>Kinh phí phục vụ các hoạt động kỷ niệm 50 năm Việt-Nhật</t>
  </si>
  <si>
    <t>Quản lý hành chính</t>
  </si>
  <si>
    <t>Nguồn điều chỉnh</t>
  </si>
  <si>
    <t>Kinh phí phối hợp tổ chức Chương trình "Bắc Ninh với Khuyến học-Khuyến tài năm 2023"</t>
  </si>
  <si>
    <t>Cổng Thông tin điện tử</t>
  </si>
  <si>
    <t>Sự nghiệp kinh tế</t>
  </si>
  <si>
    <t>Trung tâm Văn hóa Kinh Bắc</t>
  </si>
  <si>
    <t>Sự nghiệp văn hóa</t>
  </si>
  <si>
    <t>Học phí</t>
  </si>
  <si>
    <t>Sở Kế hoạch và Đầu tư</t>
  </si>
  <si>
    <t>Hội nghị cum thi đua các tỉnh Đồng Bằng Sông Hồng</t>
  </si>
  <si>
    <t>Sở Công thương</t>
  </si>
  <si>
    <t xml:space="preserve">Trung tâm Phát triển công thương </t>
  </si>
  <si>
    <t>Bổ sung kinh phí tăng số người làm việc do điều chuyển chức năng nhiệm vụ và con người từ Trung tâm xúc tiến đầu tư sang</t>
  </si>
  <si>
    <t>Công tác tổ chức Hội chợ công thương và sản phẩm OCOP</t>
  </si>
  <si>
    <t>Sở Giáo dục và Đào tạo</t>
  </si>
  <si>
    <t>Cấp chênh lệch lương (từ 1490 lên 1800) do điều chỉnh nguồn CCTL đã giao trong DT đầu năm 2023 vì đã tính trừ vào nguồn thu khi xác định mức độ tự chủ và phân loại đơn vị SN theo NĐ 60</t>
  </si>
  <si>
    <t>Nguồn cải cách tiền lương</t>
  </si>
  <si>
    <t>Cấp bù chênh lệch học tăng học phí học kì I năm học 23-24;  cấp tiếp 10% hỗ trợ học phí học kì II năm học 22-23 (giữa năm đã B.sung 90%)</t>
  </si>
  <si>
    <t>Sự nghiệp giáo dục và đào tạo</t>
  </si>
  <si>
    <t>Nhiệm vụ chung: 19.965 triệu đồng; Nguồn điều chỉnh: 13.969 triệu đồng</t>
  </si>
  <si>
    <t>Thanh tra tỉnh</t>
  </si>
  <si>
    <t>Tăng biên chế</t>
  </si>
  <si>
    <t>Kinh phí chi theo định mức và lương 1490</t>
  </si>
  <si>
    <t>Chênh lệch lương từ 1490-1800</t>
  </si>
  <si>
    <t>Hôị Nông dân tỉnh</t>
  </si>
  <si>
    <t>Tổ chức Lễ phát động và các hoạt động hưởng ứng chiến dịch làm cho TG sạch</t>
  </si>
  <si>
    <t>Ban đại diện hội người cao tuổi</t>
  </si>
  <si>
    <t>Kinh phí đối ứng thực hiện Dự án HAI</t>
  </si>
  <si>
    <t>Sở Lao động, Thương binh &amp; Xã hội</t>
  </si>
  <si>
    <t>Sửa chữa hệ thống lan can bảo vệ và cánh cửa ra cầu thang thoát hiểm bằng inox khu nhà ở (3 tầng) của học sinh tại Trung tâm nuôi dưỡng người có công và bảo trợ xã hội</t>
  </si>
  <si>
    <t>Đảm bảo xã hội</t>
  </si>
  <si>
    <t>Nhiệm vụ chung</t>
  </si>
  <si>
    <t>Kinh phí mua quà tết Nguyên đán Giáp thìn năm 2024 (theo Quyết định phê duyệt số 293/QĐ-LĐTBXH ngày 24/10/2023)</t>
  </si>
  <si>
    <t>- Nguồn: Nhiệm vụ chung
- Thực hiện theo Công văn số 4155/UBND-KGVX ngày 20/11/2023 về việc mua quà tặng cho các đối tượng nhân dịp Tết Nguyên đán Giáp Thìn 2024</t>
  </si>
  <si>
    <t>Chi trả nợ gốc</t>
  </si>
  <si>
    <t>Tăng thu, tiết kiệm chi năm 2022</t>
  </si>
  <si>
    <t>Công an tỉnh</t>
  </si>
  <si>
    <t xml:space="preserve">Kinh phí tổ chức Toạ đàm về dự án Luật trật tự, an toàn giao thông đường bộ và dự án Luật đường bộ </t>
  </si>
  <si>
    <t>Điều chỉnh</t>
  </si>
  <si>
    <t>Kinh phí mua sắm phương tiện, thiết bị kĩ thuật nghiệp vụ và nâng cao hiệu quả công tác đấu tranh phòng, chống tội phạm cho lực lượng an ninh thuộc Công an tỉnh Bắc Ninh (Nghị quyết số 137/NQ-HĐND ngày 07/7/2022 của HĐND tỉnh) năm 2023</t>
  </si>
  <si>
    <t xml:space="preserve">Kinh phí triển khai Trang bị hệ thống Hội nghị truyền hình trực tuyến từ Công an tỉnh tới Công an cấp huyện </t>
  </si>
  <si>
    <t xml:space="preserve">Kinh phí tổ chức hội nghị tuyên truyền, phổ biến Luật sửa đổi, bổ sung một số điều của Luật Xuất cảnh, nhập cảnh của công dân Việt Nam và Luật Nhập cảnh, xuất cảnh, quá cảnh, cư trú của người nước ngoài tại Việt Nam và các văn bản hướng dẫn thi hành. </t>
  </si>
  <si>
    <t>Hội Chiến sỹ Thành cổ Quảng Trị năm 1972 tỉnh Bắc Ninh</t>
  </si>
  <si>
    <t>Tổ chức Đại hội đại biểu hội Chiến sỹ Thành cổ Quảng Trị năm 1972 tỉnh Bắc Ninh lần thứ II, nhiệm kỳ 2023-2028</t>
  </si>
  <si>
    <t>Văn phòng tỉnh ủy</t>
  </si>
  <si>
    <t>Kinh phí đặt tăng số lượng báo Đảng</t>
  </si>
  <si>
    <t>Bổ sung kinh phí còn thiếu giữa phương án tự chủ được UBND tỉnh được phê duyệt và dự toán được duyệt năm 2023</t>
  </si>
  <si>
    <t>Hỗ trợ mầm non ngoài công lập</t>
  </si>
  <si>
    <t>Công ty TNHH đào tạo và phát triển nguồn nhân lực An Bình</t>
  </si>
  <si>
    <t>Công ty cổ phần sản xuất thương mai dịch vụ Quang Huy</t>
  </si>
  <si>
    <t>Trung tâm hỗ trợ phát triển giáo dục hòa nhập Kinh Bắc</t>
  </si>
  <si>
    <t>Bộ Chỉ huy quân sự tỉnh</t>
  </si>
  <si>
    <t>Kinh phí rà phá bom mìn, vật liệu nổ bảo đảm an toàn Lễ Thông xe cầu Kinh Dương Vương</t>
  </si>
  <si>
    <t>Quốc phòng</t>
  </si>
  <si>
    <t>Hỗ trợ trả tiền điện nước cho đội bóng chuyền nữ Kinh Bắc</t>
  </si>
  <si>
    <t>Hội Hữu nghị với nhân dân các nước</t>
  </si>
  <si>
    <t>Hỗ trợ kinh phí tổ chức Đại hội của Hội thành viên Hội hữu nghị Việt Nam-Hàn Quốc</t>
  </si>
  <si>
    <t>Viện nghiên cứu phát triển kinh tế</t>
  </si>
  <si>
    <t>Phối hợp truyên truyền đối ngoại môi trường đầu tư tỉnh Bắc Ninh 2023</t>
  </si>
  <si>
    <t>Sự nghiệp khoa học</t>
  </si>
  <si>
    <t>Hỗ trợ khắc phục hậu quả thiên tai trên địa bàn tỉnh Bắc Kạn</t>
  </si>
  <si>
    <t>Dự phòng</t>
  </si>
  <si>
    <t>Tỉnh đoàn</t>
  </si>
  <si>
    <t>Chương trình Bắc Ninh với khuyến học khuyến tài năm 2023</t>
  </si>
  <si>
    <t>Đài PTTH tỉnh</t>
  </si>
  <si>
    <t>Bổ sung mục tiêu</t>
  </si>
  <si>
    <t>Chi tiết theo phụ lục 06c</t>
  </si>
  <si>
    <t>Phụ lục 06c</t>
  </si>
  <si>
    <t>TỔNG HỢP BỔ SUNG MỤC TIÊU NĂM 2023</t>
  </si>
  <si>
    <t xml:space="preserve">Tổng </t>
  </si>
  <si>
    <t xml:space="preserve">Bắc Ninh </t>
  </si>
  <si>
    <t>Tiên Du</t>
  </si>
  <si>
    <t xml:space="preserve">Lương Tài </t>
  </si>
  <si>
    <t xml:space="preserve">Quế
 Võ </t>
  </si>
  <si>
    <t xml:space="preserve">Thuận Thành </t>
  </si>
  <si>
    <t>Yên Phong</t>
  </si>
  <si>
    <t xml:space="preserve">Từ Sơn </t>
  </si>
  <si>
    <t xml:space="preserve">Gia Bình </t>
  </si>
  <si>
    <t xml:space="preserve">Nguồn kinh phí </t>
  </si>
  <si>
    <t>BSMTTW</t>
  </si>
  <si>
    <t xml:space="preserve">TỔNG  </t>
  </si>
  <si>
    <t>Từ nguồn nhiệm vụ chung</t>
  </si>
  <si>
    <t>Hỗ trợ kinh phí đóng học phí đối với cơ sở giáo dục mầm non, phổ thông thuộc hệ thống giáo dục quốc dân từ năm học 2022-2023 đến năm học 2025-2026, hỗ trợ kì I năm học 2023-2024 (theo Nghị quyết số 02/2023/NQ-HĐND ngày 12/4/2023)</t>
  </si>
  <si>
    <t>Sự nghiệp giáo dục</t>
  </si>
  <si>
    <t>Kinh phí hợp đồng lao động giáo viên mầm non, tiểu học, trung học cơ sở, giáo dục thường xuyên và nhân viên nấu ăn các cơ sở giáo dục mầm non công lập, kỳ I năm học 2023-2024 (theo Nghị quyết số 214/NQ-HĐND ngày 07/7/2023)</t>
  </si>
  <si>
    <t>Hỗ trợ kinh phí công tiêm phòng, công phun hoá chất, xăng phun hoá chất (theo Nghị quyết số 07/2022/NQ-HĐND ngày 7/7/2022)</t>
  </si>
  <si>
    <t>Kinh phí thực hiện chế độ chính sách theo Nghị quyết số 15/NQ-HĐND</t>
  </si>
  <si>
    <t>Hỗ trợ kinh phí sản xuất nông nghiệp còn thiếu năm 2022</t>
  </si>
  <si>
    <t>Từ nguồn điều chỉnh</t>
  </si>
  <si>
    <t>Bổ sung kinh phí an sinh xã hội năm 2022 (còn thiếu), năm 2023</t>
  </si>
  <si>
    <t>Chế dộ bồi dưỡng đối với công chức thực hiện chứng thực bản sao điện tử từ bản chính (Nghị quyết số 06/2023/NQ-HĐND ngày 12/4/2023)</t>
  </si>
  <si>
    <t xml:space="preserve">Hỗ trợ nghệ nhân </t>
  </si>
  <si>
    <t>Bổ sung kinh phí chi trả trợ cấp một lần cho Công an xã nghỉ việc (theo Nghị định số 73/2009/NĐ-CP)</t>
  </si>
  <si>
    <t>Chế độ học bổng đối tượng khuyết tật (theo Thông tư 42/2013)</t>
  </si>
  <si>
    <t>Trợ cấp Cựu chiến binh thôi không làm công tác hội</t>
  </si>
  <si>
    <t>Phụ cấp cán bộ thú y xã, thôn</t>
  </si>
  <si>
    <t>Chênh lệch đóng bảo hiểm y tế</t>
  </si>
  <si>
    <t>Sự nghiệp y té</t>
  </si>
  <si>
    <t>Kinh phí tu bổ, chống xuống di tích (Huyện Lương Tài: Nhà thờ gia tộc Tiến sĩ Vũ Miên, xã Lâm Thao; Thành phố Từ Sơn: Đền thờ họ Nguyễn Chu, phường Hương Mạc)</t>
  </si>
  <si>
    <t xml:space="preserve">Bổ sung kinh phí hỗ trợ cán bộ quản lý, giáo viên, nhân viên trong các cơ sở giáo dục mầm non, giáo dục tiểu học ngoài công lập gặp khó khăn do đại dịch Covid-19 </t>
  </si>
  <si>
    <t>Phụ lục 06d</t>
  </si>
  <si>
    <t>TỔNG HỢP KINH PHÍ THỰC HIỆN QUY HOẠCH PHÂN KHU NĂM 2023</t>
  </si>
  <si>
    <t>Đơn vị</t>
  </si>
  <si>
    <t>TỔNG</t>
  </si>
  <si>
    <t xml:space="preserve">Ban Quản lý Khu vực phát triển đô thị </t>
  </si>
  <si>
    <t>Các đồ án đã bố trí một phần vốn</t>
  </si>
  <si>
    <t>QHPK khu vực đô thị Trạm Lộ - Ninh xá - Gia Đông, huyện Thuận Thành (nay là thị xã Thuận Thành)</t>
  </si>
  <si>
    <t>QHPK đô thị tỷ lệ 1/2.000 Khu vực Tam Đa - Dũng Liệt, huyện Yên Phong (Phân khu số 4)</t>
  </si>
  <si>
    <t>QHPK đô thị tỷ lệ 1/2.000 Khu vực Tam Sơn - Tương Giang, thành phố Từ Sơn (Phân khu số 7)</t>
  </si>
  <si>
    <t>QHPK đô thị tỷ lệ 1/2.000 Khu vực Đại Đồng - Tri Phương, huyện Tiên Du (Phân khu số 10)</t>
  </si>
  <si>
    <t>QHPK đô thị tỷ lệ 1/2.000 Khu vực trung tâm Phố Mới mở rộng, thị xã Quế Võ (Phân khu số 19)</t>
  </si>
  <si>
    <t>QHPK đô thị tỷ lệ 1/2.000 Khu vực Đại Xuân - Nhân Hoà, thị xã Quế Võ (Phân khu số 20)</t>
  </si>
  <si>
    <t>QHPK đô thị tỷ lệ 1/2.000 Khu vực Quế Tân - Việt Hùng, thị xã Quế Võ (Phân khu số 21)</t>
  </si>
  <si>
    <t>Lập điều chỉnh quy hoạch chung đô thị BN đến 2045</t>
  </si>
  <si>
    <t>Các đồ án chưa bố trí vốn</t>
  </si>
  <si>
    <t>QHPK đô thị tỷ lệ 1/2.000 Phân khu số 1 (Hòa Tiến - Tam Giang, huyện Yên Phong)</t>
  </si>
  <si>
    <t>QHPK đô thị tỷ lệ 1/2.000 Phân khu số 2 (Chờ - Trung Nghĩa - Yên Phụ - Văn Môn - Đông Thọ, huyện Yên Phong)</t>
  </si>
  <si>
    <t>Điều chỉnh QHPK đô thị tỷ lệ 1/2.000 Khu phía Đông Bắc Chờ, huyện Yên Phong, tỉnh Bắc Ninh (Phân khu số 3)</t>
  </si>
  <si>
    <t>Điều chỉnh quy hoạch phân khu đô thị tỷ lệ 1/2.000 Khu đô thị, du lịch, sinh thái, văn hóa, nghỉ dưỡng, vui chơi giải trí trên địa bàn huyện Tiên Du và thành phố Từ Sơn, tỉnh Bắc Ninh (Phân khu số 6)</t>
  </si>
  <si>
    <t>QHPK đô thị tỷ lệ 1/2.000 Khu vực Liên Bão - Hoàn Sơn - Hiên Vân - Việt Đoàn - Phật Tích - Cảnh Hưng - Minh Đạo (Phân khu số 11)</t>
  </si>
  <si>
    <t>Điều chỉnh QHPK đô thị tỷ lệ 1/2.000 Khu vực Lim mở rộng (Phân khu số 12)</t>
  </si>
  <si>
    <t>Điều chỉnh quy hoạch phân khu đô thị tỷ lệ 1/2.000 Khu đô thị Đông Nam thành phố Bắc Ninh (Phân khu số 16)</t>
  </si>
  <si>
    <t>Quy hoạch phân khu đô thị tỷ lệ 1/2.000 Phân khu số 17 (Khu đô thị Đông Nam QL.1A, thành phố Bắc Ninh)</t>
  </si>
  <si>
    <t>Điều chỉnh quy hoạch phân khu đô thị tỷ lệ 1/2.000 Khu đô thị Nam Sơn, tỉnh Bắc Ninh (Phân khu số 18)</t>
  </si>
  <si>
    <t>UBND thành phố Từ Sơn</t>
  </si>
  <si>
    <t>QHPK đô thị tỷ lệ 1/2000 Phân khu số 8 (Châu Khê - Phù Khê - Hương Mạc - Đồng Kỵ - Đồng Nguyên - Trang Hạ, thành phố Từ Sơn)</t>
  </si>
  <si>
    <t>QHPK đô thị tỷ lệ 1/2000 Phân khu số 9 (Đình Bảng - Tân Hồng - Đông Ngàn - Phù Chẩn, thành phố Từ Sơn)</t>
  </si>
  <si>
    <t>UBND thị xã Thuận Thành</t>
  </si>
  <si>
    <t>QHPK đô thị tỷ lệ 1/2000 khu vực Hồ, Song Hồ, An Bình, thị xã Thuận Thành</t>
  </si>
  <si>
    <t>UBND thị xã Quế Võ</t>
  </si>
  <si>
    <t>QHPK đô thị tỷ lệ 1/2000 Phân khu số 22 (Bồng Lai - Cách Bi - Đào Viên - Ngọc Xá - Phù Lãng, thị xã Quế Võ)</t>
  </si>
  <si>
    <t>QHPK đô thị tỷ lệ 1/2000 Phân khu số 23 (Phù Lãng - Châu Phong - Đức Long, thị xã Quế Võ)</t>
  </si>
  <si>
    <t>UBND thành phố Bắc Ninh</t>
  </si>
  <si>
    <t>QHPK đô thị tỷ lệ 1/2000 Phân khu số 13 (Khu vực Vạn An - Khúc Xuyên - Phong Khê, thành phố Bắc Ninh)</t>
  </si>
  <si>
    <t>Điều chỉnh QHPK đô thị tỷ lệ 1/2000 Khu đô thị mới Tây Bắc thành phố Bắc Ninh (Phân khu số 14)</t>
  </si>
  <si>
    <t>QHPK đô thị tỷ lệ 1/2000 Phân khu số 15 (Thị Cầu - Vũ Ninh - Suối Hoa - Kinh Bắc - Tiền An - Vệ An - Ninh Xá - Đại Phúc - Võ Cường, thành phố Bắc Ninh)</t>
  </si>
  <si>
    <t>Phụ lục số 07</t>
  </si>
  <si>
    <t>TỔNG HỢP THU HỒI KINH PHÍ VỀ NGUỒN TIẾT KIỆM CHI NĂM 2023</t>
  </si>
  <si>
    <t>Tổng (1)</t>
  </si>
  <si>
    <t>Thu hồi nhiệm vụ chung đã bố trí dự toán cấp tỉnh</t>
  </si>
  <si>
    <t>Thu hồi kinh phí đã phân bổ đến đơn vị sử dụng ngân sách còn dư (cấp tỉnh)</t>
  </si>
  <si>
    <t>Thu hồi vốn đầu tư</t>
  </si>
  <si>
    <t>Thu hồi kinh phí bổ sung có mục tiêu cho cấp huyện</t>
  </si>
  <si>
    <t>Nguồn dự phòng ngân sách còn dư</t>
  </si>
  <si>
    <t>Tiền đất năm 2023</t>
  </si>
  <si>
    <t xml:space="preserve">Tiền đất BT điều tiết ngân sách cấp tỉnh </t>
  </si>
  <si>
    <t>Kinh phí ngân sách cấp dưới nộp trả</t>
  </si>
  <si>
    <t>- Trong đó: Thu tiền sử dụng đất</t>
  </si>
  <si>
    <t>Kinh phí đã thu hồi tại Nghị quyết số 225/NQ-HĐND ngày 05/10/2023 của HĐND tỉnh</t>
  </si>
  <si>
    <t>Hủy dự toán nguồn chi trả nợ gốc và lãi vay</t>
  </si>
  <si>
    <t>Nguồn đã thu hồi tại Nghị quyết số 211/NQ-HĐND ngày 07/7/2023 của HĐND tỉnh</t>
  </si>
  <si>
    <t>Nguồn tăng thu tiết kiệm chi 2022 chưa phân bổ tại Nghị quyết số 189/NQ-HĐND ngày 12/4/2023 của HĐND tỉnh</t>
  </si>
  <si>
    <t>Kinh phí điều chỉnh để thực hiện Đề án Tỉnh an toàn giao thông</t>
  </si>
  <si>
    <t>Phụ lục 07a</t>
  </si>
  <si>
    <t>TỔNG HỢP KINH PHÍ CHI NHIỆM VỤ CHUNG NĂM 2023</t>
  </si>
  <si>
    <t>Tên đơn vị</t>
  </si>
  <si>
    <t>Tổng DT 2023</t>
  </si>
  <si>
    <t>Đã phân bổ, điều chỉnh đến 31/10/2023</t>
  </si>
  <si>
    <t>Đề nghị điều chỉnh</t>
  </si>
  <si>
    <t>Phân bổ</t>
  </si>
  <si>
    <t>Thu hồi</t>
  </si>
  <si>
    <t>Hỗ trợ kinh phí hoạt động của Đoàn Đại biểu Quốc hội tỉnh</t>
  </si>
  <si>
    <t>Kinh phí thực hiện chính sách thu hút nhân tài</t>
  </si>
  <si>
    <t>Kinh phí tổ chức đào tạo cán bộ, công chức</t>
  </si>
  <si>
    <t>Quà Tết nguyên đán cho các đối tượng chính sách, người nghèo và bảo trợ xã hội</t>
  </si>
  <si>
    <t>Kinh phí tổ chức Festival "Về Miền Quan họ năm 2023-Kết nối di sản văn hóa phi vật thể 3 miền"</t>
  </si>
  <si>
    <t>Kinh phí chống xuống cấp di tích</t>
  </si>
  <si>
    <t>Kinh phí thực hiện Nghị quyết 316/NQ-HĐND ngày 11/12/2020: nâng cao đội ngũ giáo viên và mua sắm trang thiết bị đồ dùng dạy học…</t>
  </si>
  <si>
    <t>Kinh phí hỗ trợ tiền học phí</t>
  </si>
  <si>
    <t>Chi các nhiệm vụ, đề án giáo dục khác (dự kiến hỗ trợ mức đóng học phí khi tiền học phí tăng, Nghị quyết 315/NQ-HĐND; Nghị quyết 314/NQ-HĐND….)</t>
  </si>
  <si>
    <t>Kinh phí thực hiện chương trình sữa học đường</t>
  </si>
  <si>
    <t xml:space="preserve">Kinh phí tăng biên chế giáo viên và chi trả hợp đồng giáo viên ngoài chỉ tiêu biên chế </t>
  </si>
  <si>
    <t>Hỗ trợ lãi suất dự án nước sạch</t>
  </si>
  <si>
    <t>Kinh phí thực hiện các đề tài, nhiệm vụ khoa học</t>
  </si>
  <si>
    <t>Kinh phí thực hiện các dự án công nghệ thông tin</t>
  </si>
  <si>
    <t>Kinh phí đối ứng các dự án, đề án, nhiệm vụ an ninh, quốc phòng.</t>
  </si>
  <si>
    <t>Kinh phí mua sắm phương tiện, thiết bị kỹ thuật nghiệp vụ và nâng cao hiệu quả công tác đấu tranh phòng, chống tội phạm cho lực lượng an ninh thuộc Công an tỉnh Bắc Ninh (Nghị quyết số 137/NQ-HĐND)</t>
  </si>
  <si>
    <t>Kinh phí thực hiện chế độ chính sách cho công an xã bán chuyên trách, Bảo vệ dân phố và Tổ dân phòng tự quản theo Nghị quyết số 20/2021/NQ-HĐND</t>
  </si>
  <si>
    <t>Kinh phí chi hỗ trợ đầu tư dự án nước sạch</t>
  </si>
  <si>
    <t xml:space="preserve">Kinh phí diễn tập phòng thủ cấp huyện </t>
  </si>
  <si>
    <t>Kinh phí diễn tập phòng chống lụt bão cấp huyện</t>
  </si>
  <si>
    <t>Hỗ trợ huyện Quế Võ và Thuận Thành lên thị xã</t>
  </si>
  <si>
    <t>Kinh phí thực hiện công tác bảo vệ ngày lễ lớn</t>
  </si>
  <si>
    <t>Hỗ trợ lãi suất doanh nghiệp đầu tư vào lĩnh vực nông nghiệp nông thôn</t>
  </si>
  <si>
    <t>Kinh phí hỗ trợ giáo dục ngoài công lập</t>
  </si>
  <si>
    <t>Chi hỗ trợ sản xuất nông nghiệp theo Nghị quyết số 07/2022/NQ-HĐND</t>
  </si>
  <si>
    <t>Hỗ trợ nhà ở người có công; người nghèo</t>
  </si>
  <si>
    <t>Sửa chữa, bảo dưỡng, mua sắm tài sản</t>
  </si>
  <si>
    <t>Kinh phí sửa chữa, bảo trì thường xuyên trụ sở một số cơ quan, đơn vị</t>
  </si>
  <si>
    <t>Mua sắm trang thiết bị phục vụ chuẩn đoán, xét nghiệm bệnh động vật trên cạn và thủy sản đáp ứng nhiệm vụ trong tình hình mới</t>
  </si>
  <si>
    <t>Kinh phí sưu tầm, bổ sung cổ vật</t>
  </si>
  <si>
    <t>Tư liệu hóa, số hóa hiện vật tiêu biểu của bảo tàng</t>
  </si>
  <si>
    <t>Thực hiện Đề án 938 "Tuyên truyền giáo dục, vận động, hỗ trợ phụ nữ tham gia giải quyết một số vấn đề xã hội liên quan đến phụ nữ giai đoạn 2022-2025"</t>
  </si>
  <si>
    <t>Thực hiện Đề án "Tư vấn học đường trong trường phổ thông trên địa bàn tỉnh giai đoạn 2022-2025"</t>
  </si>
  <si>
    <t>Thực hiện Kế hoạch số 498/KH-UBND ngày 28/10/2022: Bắc Ninh phấn đấu không còn thực phẩm không an toàn giai đoạn 2022-2025</t>
  </si>
  <si>
    <t>Kinh phí hỗ trợ tăng cường công tác thu ngân sách</t>
  </si>
  <si>
    <t>Kinh phí hỗ trợ phối hợp công tác kiểm soát chi, khóa sổ cuối năm, quyết toán ngân sách địa phương</t>
  </si>
  <si>
    <t>Kinh phí hỗ trợ công tác thống kê</t>
  </si>
  <si>
    <t>Kinh phí Quy hoạch</t>
  </si>
  <si>
    <t>Phụ lục số 07b</t>
  </si>
  <si>
    <t>TỔNG HỢP THU HỒI KINH PHÍ NĂM 2023</t>
  </si>
  <si>
    <t>Tổng cộng</t>
  </si>
  <si>
    <t>Văn phòng Đoàn Đại biểu Quốc hội và Hội đồng nhân dân tỉnh</t>
  </si>
  <si>
    <t>Kinh phí hoạt động của đại biểu HĐND tỉnh</t>
  </si>
  <si>
    <t>Sở Nông nghiệp và PTNT</t>
  </si>
  <si>
    <t>Văn phòng Sở</t>
  </si>
  <si>
    <t>Chính sách hỗ trợ sản xuất nông nghiệp (05041)</t>
  </si>
  <si>
    <t>Chi cục Chăn nuôi. Thú y và Thuỷ sản</t>
  </si>
  <si>
    <t>Kinh phí thực hiện các nhiệm vụ chuyên môn</t>
  </si>
  <si>
    <t>Chi cục Trồng trọt và Bảo vệ thực vật</t>
  </si>
  <si>
    <t>Kinh phí trang phục thanh tra; Bồi dưỡng thanh tra chuyên ngành</t>
  </si>
  <si>
    <t>Chi cục PTNT</t>
  </si>
  <si>
    <t>Kinh phí đào tạo nghề cho lao động nông thôn</t>
  </si>
  <si>
    <t>Sự nghiệp giáo dục - đào tạo</t>
  </si>
  <si>
    <t>Chi cục Thuỷ lợi</t>
  </si>
  <si>
    <t>Bồi dưỡng thanh tra chuyên ngành; Trang phục ngành</t>
  </si>
  <si>
    <t>Sửa chữa nhà kho dốc cứu hộ, mặt đê phòng chống lụt bão, xử lý đột xuất mùa mưa bão</t>
  </si>
  <si>
    <t>Chi cục Kiểm lâm</t>
  </si>
  <si>
    <t>Trang phục ngành</t>
  </si>
  <si>
    <t>Sửa chữa, bảo trì thường xuyên hạt kiểm lâm Gia Thuận</t>
  </si>
  <si>
    <t>Duy tu, sửa chữa các bể nước phục vụ phòng cháy chữa cháy rừng</t>
  </si>
  <si>
    <t>Mua sắm thiết bị, công cụ, dụng cụ phòng cháy chữa cháy rừng theo đề án 378</t>
  </si>
  <si>
    <t>Chi phụ tùng bảo dưỡng sửa chữa máy phòng cháy chữa cháy rừng</t>
  </si>
  <si>
    <t>Trung tâm khuyến nông và phát truển nông nghiệp công nghệ cao</t>
  </si>
  <si>
    <t>Xây dựng mô hình</t>
  </si>
  <si>
    <t>Chờ biên chế</t>
  </si>
  <si>
    <t>Hỗ trợ sản xuất PTNN</t>
  </si>
  <si>
    <t>Ban Quản lý rừng</t>
  </si>
  <si>
    <t>Kinh phí chờ biên chế</t>
  </si>
  <si>
    <t>Giảm biên chế ngành</t>
  </si>
  <si>
    <t>Kinh phí hỗ trợ sản xuất nông nghiệp và biên chế giảm</t>
  </si>
  <si>
    <t>Văn Phòng Sở</t>
  </si>
  <si>
    <t>Kinh phí hỗ trợ chữ ký số công cộng cho DN nhỏ và vừa</t>
  </si>
  <si>
    <t>Tổ chức Chương trình "gặp gỡ Hàn Quốc khu vực Bắc Bộ"</t>
  </si>
  <si>
    <t>Trung tâm xúc tiến đầu tư</t>
  </si>
  <si>
    <t>Kinh phí chi thường xuyên</t>
  </si>
  <si>
    <t>Hội nghị sơ kết biên bản ghi nhớ giữa Bộ Công thương, UBND tỉnh Bắc Ninh và Công ty TNHH Samsung Electronics Việt Nam tại Bắc Ninh</t>
  </si>
  <si>
    <t>Sở Khoa học và Công nghệ</t>
  </si>
  <si>
    <t>Văn phòng Sở Khoa học và Công nghệ</t>
  </si>
  <si>
    <t>Nhiệm vụ KH&amp;CN đã nghiệm thu còn dư (nguồn 16)</t>
  </si>
  <si>
    <t>Hội thảo khoa học nghiệm thu còn dư (nguồn 12)</t>
  </si>
  <si>
    <t>KP hoạt động nghiệp vụ còn dư</t>
  </si>
  <si>
    <t>Trung tâm ứng dụng và Dịch vụ KHCN</t>
  </si>
  <si>
    <t>Kinh phí kiểm chuẩn, giám định định kỳ các chuẩn đo lường đến hạn</t>
  </si>
  <si>
    <t>Nhiệm vụ KH&amp;CN chưa phân bổ</t>
  </si>
  <si>
    <t>Nhiệm vụ KH&amp;CN không phân bổ hết do rà soát của tổ tài chính</t>
  </si>
  <si>
    <t xml:space="preserve">Nhiệm vụ không tuyển chọn được năm 2023 </t>
  </si>
  <si>
    <t xml:space="preserve">Dự phòng không thực hiện </t>
  </si>
  <si>
    <t>Mua sắm bàn ghế phòng họp</t>
  </si>
  <si>
    <t>Sở Tài chính</t>
  </si>
  <si>
    <t>Văn phòng Sở Tài chính</t>
  </si>
  <si>
    <t>Xây dựng phần mềm cơ sở dữ liệu q.lý giá; Điều tra giá đất; Thuê chuyên gia tham gia hội đồng thẩm định giá đất</t>
  </si>
  <si>
    <t>Trang phục thanh tra</t>
  </si>
  <si>
    <t>Chi từ nguồn kinh phí trích lại sau thanh tra</t>
  </si>
  <si>
    <t>Trung tâm tư vấn dịch vụ quản lí tài chính và tài sản công</t>
  </si>
  <si>
    <t>Kinh phí chờ biên chế; KP phục vụ đấu thầu tập trung</t>
  </si>
  <si>
    <t>Sở Xây dựng</t>
  </si>
  <si>
    <t>Kinh phí trích lại sau thanh tra</t>
  </si>
  <si>
    <t>Khảo sát và công bố đơn giá nhân công XD; giá VL xây dựng</t>
  </si>
  <si>
    <t>Sở Giao thông Vận tải</t>
  </si>
  <si>
    <t>Trung tâm giám sát điều hành giao thông</t>
  </si>
  <si>
    <t>Thực hiện nhiệm vụ kiểm tra, xử lý vi phạm đối với xe quá tải trọng, quá khổ giới hạn tham gia giao thông</t>
  </si>
  <si>
    <t>Kinh phí chờ biên chế (06 viên chức và 01 HĐ68)</t>
  </si>
  <si>
    <t>Kinh phí bảo trì đường bộ (năm 2022 chuyển nguồn sang)</t>
  </si>
  <si>
    <t>Kinh phí định mức chi thường xuyên; Kinh phí hỗ trợ sinh viên theo NĐ 116</t>
  </si>
  <si>
    <t>Kinh phí thực hiện đề án  BV môi trường</t>
  </si>
  <si>
    <t>Sửa chữa, bảo dưỡng trụ sở</t>
  </si>
  <si>
    <t>Sở Y tế</t>
  </si>
  <si>
    <t>Kinh phí thường xuyên</t>
  </si>
  <si>
    <t>Sự nghiệp y tế, dân số và gia đình</t>
  </si>
  <si>
    <t>Kinh phí thực hiện các hoạt động chuyên môn lĩnh vực y tế, dân số</t>
  </si>
  <si>
    <t>Kinh phí hỗ trợ cho bệnh nhân tâm thần</t>
  </si>
  <si>
    <t>Đề án ứng dụng phát triển kỹ thuật cao ngành y tế giai đoạn 2022-2026</t>
  </si>
  <si>
    <t>Sở Lao động - TB&amp;XH</t>
  </si>
  <si>
    <t>Văn phòng Sở Lao động - TB&amp;XH</t>
  </si>
  <si>
    <t>Kinh phí đào tạo nghề cho bộ đội xuất ngũ</t>
  </si>
  <si>
    <t>Trường Cao đẳng công nghiệp Bắc Ninh</t>
  </si>
  <si>
    <t>Kinh phí thực hiện Nghị quyết số 10/2021/NQ-HĐND hỗ trợ học phí học nghề năm học 2022-2023</t>
  </si>
  <si>
    <t>Kinh phí miễn giảm học phí theo Nghị định số 81/2021/NĐ-CP năm học 2022-2023</t>
  </si>
  <si>
    <t>Cơ sở cai nghiện ma túy</t>
  </si>
  <si>
    <t>Mua 01 bơm định liều</t>
  </si>
  <si>
    <t>Sửa chữa tường rào</t>
  </si>
  <si>
    <t>Trung tâm giáo dục nghề nghiệp và phục hồi chức năng cho người khuyết tật</t>
  </si>
  <si>
    <t>Mua máy photocopy</t>
  </si>
  <si>
    <t>Sở Văn hóa thể thao và du lịch</t>
  </si>
  <si>
    <t xml:space="preserve">Festival 2023 - Kết nối di sản văn hóa 3 miền; </t>
  </si>
  <si>
    <t>Nghiên cứu, sưu tầm, biên soạn và xuất bản sách "Bách khoa toàn thư dân ca Quan họ Bắc Ninh"</t>
  </si>
  <si>
    <t>Kinh phí đề án Tỉnh an toàn giao thông tuyên truyền trên các bảng tấm lướn ở cửa ngõ ra vào tỉnh Bắc Ninh</t>
  </si>
  <si>
    <t>Diễu hành Mô tô phục vụ Festival</t>
  </si>
  <si>
    <t>Sự nghiệp thể thao</t>
  </si>
  <si>
    <t>Tổ chức bồi dưỡng nâng cao năng lực phòng chống bạo lực Gia đình; Tổ chức Ngày hội Gia đình tỉnh Bắc Ninh năm 2023 (Gặp mặt, biểu dương các Gia đình tiêu biểu; Chương trình nghệ thuật về chủ đề Gia đình; tuyên truyền trực quan về ngày Hội)</t>
  </si>
  <si>
    <t>Xây dựng chương trình tuyên truyền quảng bá du lịch Bắc Ninh phát sóng trên VTV</t>
  </si>
  <si>
    <t>Cải tạo, sửa chữa Thư viện và bảo tàng tỉnh</t>
  </si>
  <si>
    <t>Trả nợ các công trình quyết toán</t>
  </si>
  <si>
    <t>Sửa chữa khu nhà ở vận động viên của Trung tâm huấn luyện thể dục thể thao</t>
  </si>
  <si>
    <t>Trung tâm huấn luyện và thi đấu thể dục thể thao</t>
  </si>
  <si>
    <t xml:space="preserve">Kinh phí điều chỉnh chờ biên chế </t>
  </si>
  <si>
    <t>Thuê chuyên gia nước ngoài: 02 chuyên gia</t>
  </si>
  <si>
    <t>Mua sắm cơ sở vật chất khu vận động viên</t>
  </si>
  <si>
    <t>Trung tâm đào tạo bóng truyền tỉnh</t>
  </si>
  <si>
    <t>Thi đấu các giải bóng  chuyền nữ quốc gia, quốc tế tổ chức tại Việt Nam; Chi Phục vụ công tác đào tạo; Tập huấn nước ngoài tại Châu Á; Bảo hiểm cháy nổi khu nhà ở và tập luyện của VĐV</t>
  </si>
  <si>
    <t>Mua sắm tài sản, thiết bị chuyên dùng phục vụ tập luyện và sinh hoạt cho huấn luyện viên, vận động viên</t>
  </si>
  <si>
    <t>Mua dụng cụ, trang thiết bị chuyên dùng phục vụ tập luyện và sinh hoạt khu nội trú</t>
  </si>
  <si>
    <t>Trường trung cấp văn hóa nghệ thuật</t>
  </si>
  <si>
    <t>Hỗ trợ miễn giảm học phí; Kinh phí bồi dưỡng nghề</t>
  </si>
  <si>
    <t>Làm mái nhà để xe học sinh</t>
  </si>
  <si>
    <t>Bảo trì, sơn, sửa chữa nhỏ khu giảng đường, khu nhà hiệu bộ, nhà đa năng… để phục vụ Lễ kỷ niệm 25 năm thành lập trường</t>
  </si>
  <si>
    <t>Mua hệ thống sân khấu ngoài trời để phục vụ hoạt động thực hành biểu diễn và các hoạt động đào tạo của nhà trường</t>
  </si>
  <si>
    <t>Thư viện tỉnh</t>
  </si>
  <si>
    <t>Mua sắm giá sách, giá báo, trang thiết bị phòng chuyên đề cổn xếp</t>
  </si>
  <si>
    <t>Trung tâm xúc tiến bảo tồn di tích</t>
  </si>
  <si>
    <t>Trang thiết bị phòng cháy chữa cháy nhà lưu niệm đồng chí Ngô Gia Tự</t>
  </si>
  <si>
    <t>Mua sắm 01 máy ảnh</t>
  </si>
  <si>
    <t>Mua máy điều hòa phòng làm việc tại Trung tâm Bảo tồn tranh dân gian Đông Hồ</t>
  </si>
  <si>
    <t>Lắp mới đèn sân vườn ở di tích Văn Miếu; thay thế, bổ sung đèn sân vườn ở Khu lưu niệm Tổng bí thư Nguyễn Văn Cừ, khu lưu niệm đồng chí Ngô Gia Tự</t>
  </si>
  <si>
    <t>Trang bị, lắp mới hệ thống camera giám sát ở khu lưu niệm đồng chí Ngô Gia Tự và di tích Văn Miếu Bắc Ninh; thay thế hệ thống camera giám sát tại khu lưu niệm Tổng Bí thư Nguyễn Văn Cừ</t>
  </si>
  <si>
    <t>Sở Tài nguyên và Môi trường</t>
  </si>
  <si>
    <t>Kiểm tra khai thác cát sỏi lòng sông</t>
  </si>
  <si>
    <t>Kinh phí thực hiện một số nhiệm vụ, đề án, dự án</t>
  </si>
  <si>
    <t>Quản lý vận hành Trạm Quan trắc môi trường tự động</t>
  </si>
  <si>
    <t>Sự nghiệp môi trường</t>
  </si>
  <si>
    <t>Sở Thông tin truyền thông</t>
  </si>
  <si>
    <t>Thông tin đối ngoại</t>
  </si>
  <si>
    <t>Trung tâm Công nghệ Thông tin và truyền thông</t>
  </si>
  <si>
    <t>Thuê đường truyền; Duy trì, bảo trì, bảo dưỡng tài sản; Duy trì, bảo trì, bảo dưỡng và nâng cấp hệ thống HNTH nội tỉnh</t>
  </si>
  <si>
    <t>Sở Nội vụ</t>
  </si>
  <si>
    <t>Văn phòng Sở Nội vụ</t>
  </si>
  <si>
    <t>Lớp bồi dưỡng công chức ngạch chuyên viên chính; Lớp tập huấn NĐ số 30/NĐ-CP về công tác văn thư lưu trữ</t>
  </si>
  <si>
    <t>Ban Thi đua khen thưởng tỉnh</t>
  </si>
  <si>
    <t>Hội nghị giao ban Cụm thi đua các tỉnh ĐBSH</t>
  </si>
  <si>
    <t>Ban Tôn giáo (SN đào tạo)</t>
  </si>
  <si>
    <t>02 lớp bồi dưỡng nghiệp vụ công tác tín ngưỡng, tôn giáo</t>
  </si>
  <si>
    <t>Kinh phí tiếp công dân</t>
  </si>
  <si>
    <t>Ban Quản lí các khu công nghiệp</t>
  </si>
  <si>
    <t>Phân mềm họp trực tuyến</t>
  </si>
  <si>
    <t>Mua phôi guấy phép lao động</t>
  </si>
  <si>
    <t>Tỉnh Đoàn thanh niên</t>
  </si>
  <si>
    <t>Cải tạo, sửa chữa nhà làm việc 3 tầng, nhà hội trường 2 tầng và hệ thống hạ tầng kĩ thuật ngoài nhà</t>
  </si>
  <si>
    <t>Liên hoan Giai điệu Sơn Ca</t>
  </si>
  <si>
    <t>Hội liên hiệp thanh niên</t>
  </si>
  <si>
    <t>Tham gia trại huấn luyện cấp I Trung ương Hội Liên hiệp TN Việt Nam- Trại huấn luyện Nguyễn Chí Thanh</t>
  </si>
  <si>
    <t>Hội hữu nghị với nhân dân các nước</t>
  </si>
  <si>
    <t>Tiếp nhận xe lăn; Tiếp đoàn khách nước ngoài về thăm</t>
  </si>
  <si>
    <t>Đề án CLB liên thế hệ tự giúp nhau</t>
  </si>
  <si>
    <t>Ban an toàn thực phẩm tỉnh</t>
  </si>
  <si>
    <t>Bồi dưỡng thanh tra</t>
  </si>
  <si>
    <t>Ủy ban Mặt trận tổ quốc Việt Nam tỉnh</t>
  </si>
  <si>
    <t>Kinh phí tổ chức Hội chợ "Người Việt nam dùng hàng Việt Nam"</t>
  </si>
  <si>
    <t>Quỹ hỗ trợ nông dân</t>
  </si>
  <si>
    <t>Quỹ Tài năng trẻ</t>
  </si>
  <si>
    <t>Tòa án nhân dân tỉnh</t>
  </si>
  <si>
    <t>Kinh phí mua sắm trang thiết bị phục vụ tổ chức phiên tòa xét xử trực tuyến</t>
  </si>
  <si>
    <t>Chi tổ chức hội nghị trao thưởng phong trào toàn dân bảo vệ an ninh tổ quốc năm 2022, phát động phong trào 2023; Hội nghị trao tặng kỷ niệm chương" Bảo vệ an ninh tổ quốc" cho Lãnh đạo các cơ quan, doanh nghiệp, cơ sở giáo dục</t>
  </si>
  <si>
    <t>Kinh phí mua sắm trang thiết bị phục lực lượng công an xã, tổ dân phòng tự quản khu dân cư (Nghị quyết số 20/2021/NQ-HĐND)</t>
  </si>
  <si>
    <t>Hỗ trợ kinh phí tổ chức Hội nghị tổng kết 10 năm thực hiện Chương trình phối hợp số 09/Ctr-BCA-MTTQ</t>
  </si>
  <si>
    <t>Đào tạo cán bộ quân sự Ban Chỉ huy quân sự xã</t>
  </si>
  <si>
    <t>Hỗ trợ các công trình nước sạch nông thôn</t>
  </si>
  <si>
    <t>Bảo hiểm xã hội tỉnh</t>
  </si>
  <si>
    <t>Văn phòng Ủy ban nhân dân tỉnh</t>
  </si>
  <si>
    <t>Trung tâm văn hóa Kinh Bắc: Sửa chữa bảo dưỡng tài sản và trang thiết bị hội trường, nhà cửa, trụ sở…</t>
  </si>
  <si>
    <t>Trung tâm hành chính công tỉnh</t>
  </si>
  <si>
    <t>Bộ nhận diện thương hiệu các ứng dụng nội ngoại thất theo văn bản hướng dẫn của Văn phòng Chính phủ: bảng hiệu Trung tâm Hành chính công tỉnh Bắc Ninh</t>
  </si>
  <si>
    <t>Sở Tư pháp</t>
  </si>
  <si>
    <t>Kinh phí thực hiện đề án: Đẩy mạnh triển khai thực hiện các dịch vụ chứng thực bản sao điện tử từ bản chính và nâng cấp hệ thống thông tin cơ sở dữ liệu công chứng, chứng thực; Tuyên truyền trên Thông tấn xã; Tin nhắn SMS để tuyên truyền; Hội nghị phổ biến GDPL và truyền thông</t>
  </si>
  <si>
    <t>Đào tạo bồi dướng nghiệp vụ cho cán bộ tư pháp hộ tịch</t>
  </si>
  <si>
    <t>Trung tâm trợ giúp pháp lý</t>
  </si>
  <si>
    <t>Kinh phí sửa chữa lớn các công trình thủy lợi</t>
  </si>
  <si>
    <t>Công ty TNHH MTV khai thác công trình thủy lợi Bắc Đuống</t>
  </si>
  <si>
    <t>Trợ giá xe buýt</t>
  </si>
  <si>
    <t>Hội sinh vật cảnh</t>
  </si>
  <si>
    <t>Tổ chức vận chuyển Tác phẩm sinh vật cảnh tham gia dự triển lãm sinh vật các tại các tỉnh</t>
  </si>
  <si>
    <t>Phụ lục 07c</t>
  </si>
  <si>
    <t>TỔNG HỢP THU HỒI KINH PHÍ BỔ SUNG MỤC TIÊU NĂM 2023</t>
  </si>
  <si>
    <t xml:space="preserve">Kinh phí hỗ trợ nghệ nhân </t>
  </si>
  <si>
    <t>Kimh phí hỗ trợ phòng, chống dịch Covid 19</t>
  </si>
  <si>
    <t>Hỗ trợ kinh phí đóng học phí kỳ II năm học 2022-2023</t>
  </si>
  <si>
    <t xml:space="preserve">Kinh phí hỗ trợ sản xuất nông nghiệp </t>
  </si>
  <si>
    <t>Sữa học đường năm 2023</t>
  </si>
  <si>
    <t>Kinh phí tu bổ, xuống cấp di tích văn hoá (Thành phố Từ Sơn: Đền thờ họ Nguyễn hữu, phố mai Động; Huyện Lương Tài: Đình làng Đạo Sử - Thị trấn Thứa)</t>
  </si>
  <si>
    <t>Phụ lục số 7d</t>
  </si>
  <si>
    <t>TÌNH HÌNH SỬ DỤNG NGUỒN KINH PHÍ TRUNG ƯƠNG BỔ SUNG CÓ MỤC TIÊU
 NGÂN SÁCH TRUNG ƯƠNG BỔ SUNG NĂM 2021</t>
  </si>
  <si>
    <t>Đã phân bổ</t>
  </si>
  <si>
    <t>Dự toán giao đầu năm</t>
  </si>
  <si>
    <t>Vốn đầu tư phát triển</t>
  </si>
  <si>
    <t>Vốn sự nghiệp</t>
  </si>
  <si>
    <t>Kinh phí đảm bảo trật tự an toàn giao thông</t>
  </si>
  <si>
    <t>Kinh phí quản lý,bảo trì đường bộ</t>
  </si>
  <si>
    <t>Hỗ trợ các Hội Văn học nghệ thuật địa phương</t>
  </si>
  <si>
    <t>Hỗ trợ các Hội nhà báo địa phương</t>
  </si>
  <si>
    <t>Bổ sung trong năm</t>
  </si>
  <si>
    <t>Phụ lục số 08</t>
  </si>
  <si>
    <t>DỰ TOÁN BỔ SUNG CÓ MỤC TIÊU TỪ NGÂN SÁCH CẤP TỈNH CHO NGÂN SÁCH CÁC HUYỆN (XÃ) NĂM 2024</t>
  </si>
  <si>
    <t xml:space="preserve">Quế Võ </t>
  </si>
  <si>
    <t xml:space="preserve">Bổ sung cân đối </t>
  </si>
  <si>
    <t xml:space="preserve">Ngân sách cấp huyện </t>
  </si>
  <si>
    <t>Kinh phí hợp đồng lao động giáo viên mầm non, tiểu học, trung học cơ sở, giáo dục thường xuyên và nhân viên nấu ăn các cơ sở giáo dục mầm non công lập, kỳ II năm học 2023-2024 (theo Nghị quyết 214/NQ-HĐND ngày 07/7/2023)</t>
  </si>
  <si>
    <t>Bổ sung kinh phí sữa học đường năm 2024</t>
  </si>
  <si>
    <t xml:space="preserve">Bổ sung kinh phí chênh lệch tính theo mức lương cơ sở đối với chế độ chính sách hỗ trợ đối với trường trung học cơ sở trọng điểm năm học 2023-2024 (Nghị quyết 02/2021/NQ-HĐND ngày 16/7/2021) </t>
  </si>
  <si>
    <t>Hỗ trợ kinh phí đóng học phí đối với cơ sở giáo dục mầm non, phổ thông thuộc hệ thống giáo dục quốc dân từ năm học 2022-2023 đến năm học 2025-2026 (Nghị quyết số 02/2023/NQ-HĐND ngày 12/4/2023), Kỳ II năm học 2023 -2024</t>
  </si>
  <si>
    <r>
      <t>Chế độ học bổng đối tượng khuyết tật</t>
    </r>
    <r>
      <rPr>
        <sz val="13"/>
        <color indexed="10"/>
        <rFont val="Times New Roman"/>
        <family val="1"/>
      </rPr>
      <t xml:space="preserve"> (theo Thông tư 42/20213/TTLT-BGDĐT-BLĐTBXH-BTC)</t>
    </r>
  </si>
  <si>
    <t>Hỗ trợ sản xuất nông nghiệp</t>
  </si>
  <si>
    <t>Kinh phí hỗ trợ công tiêm phòng, công phun hoá chất, xăng phun hoá chất (Nghị quyết số 07/2022/NQ-HĐND ngày 7/7/2022)</t>
  </si>
  <si>
    <t>Kinh phí đảm bảo an toàn giao thông</t>
  </si>
  <si>
    <t>Thực hiện các chính sách an sinh xã hội năm 2024</t>
  </si>
  <si>
    <t xml:space="preserve">Hỗ trợ cho nghệ nhân </t>
  </si>
  <si>
    <t>Hỗ trợ kinh phí cho 8 câu lạc bộ liên thế hệ giúp nhau theo (Nghị quyết số 15/2021/NQ-HĐND)</t>
  </si>
  <si>
    <t>Bổ sung có mục tiêu vốn đầu tư</t>
  </si>
  <si>
    <t>Nhu cầu cải cách tiền lương 2024</t>
  </si>
  <si>
    <t xml:space="preserve">Ngân sách cấp xã </t>
  </si>
  <si>
    <t>Nhu cầu kinh phí thực hiện một số chế độ do điều chỉnh mức lương cơ sở</t>
  </si>
  <si>
    <t>Phụ cấp trung tâm học tập cộng đồng</t>
  </si>
  <si>
    <t>Chế độ cho nhân viên thú y xã, phường, thị trấn; công tác viên thú y thôn, khu phố</t>
  </si>
  <si>
    <t>Phụ cấp đội công tác xã hội tình nguyện</t>
  </si>
  <si>
    <t>Phụ cấp hội đặc thù</t>
  </si>
  <si>
    <t>Bảo hiểm y tế của Đại biểu HĐND cấp xã</t>
  </si>
  <si>
    <t>Bổ sung cân đối tăng thêm so năm đầu thời kỳ ổn định</t>
  </si>
  <si>
    <t>Tổng (A+B+C)</t>
  </si>
  <si>
    <t>Phụ lục số 09</t>
  </si>
  <si>
    <t>DỰ TOÁN CHI NGÂN SÁCH CẤP TỈNH THEO LĨNH VỰC NĂM 2024</t>
  </si>
  <si>
    <t xml:space="preserve">TỔNG </t>
  </si>
  <si>
    <t xml:space="preserve">CHI BỔ SUNG CHO NGÂN SÁCH CẤP DƯỚI </t>
  </si>
  <si>
    <t>CHI NGÂN SÁCH CẤP TỈNH THEO LĨNH VỰC</t>
  </si>
  <si>
    <t>Trong đó:</t>
  </si>
  <si>
    <t>1.2.1</t>
  </si>
  <si>
    <t>Chi đầu tư XDCB vốn trong nước</t>
  </si>
  <si>
    <t>Chi từ nguồn vay WB chính phủ vay lại CT nước sạch</t>
  </si>
  <si>
    <t>Chi đầu tư và hỗ trợ vốn cho các doanh nghiệp cung cấp sản phẩm, dịch vụ công ích do Nhà nước đặt hàng, các tổ chức kinh tế,</t>
  </si>
  <si>
    <t>1.4</t>
  </si>
  <si>
    <t>Chi tạo nguồn cải cách tiền lương</t>
  </si>
  <si>
    <t>Chi đầu tư thực hiện các chương trình mục tiêu, nhiệm vụ khác</t>
  </si>
  <si>
    <t>Chi từ nguồn hỗ trợ thực hiện các chế độ, chính sách theo quy định</t>
  </si>
  <si>
    <t>BỘI THU NGÂN SÁCH ĐỊA PHƯƠNG</t>
  </si>
  <si>
    <t>Phụ lục số 9a</t>
  </si>
  <si>
    <t>DỰ TOÁN CHI NGÂN SÁCH ĐỊA PHƯƠNG TỪNG HUYỆN NĂM 2024 (Cấp huyện)</t>
  </si>
  <si>
    <t>CHỈ TIÊU</t>
  </si>
  <si>
    <t>TỔNG SỐ</t>
  </si>
  <si>
    <t>BẮC NINH</t>
  </si>
  <si>
    <t>TỪ SƠN</t>
  </si>
  <si>
    <t>TIÊN DU</t>
  </si>
  <si>
    <t>YÊN PHONG</t>
  </si>
  <si>
    <t>QUẾ VÕ</t>
  </si>
  <si>
    <t>TH.THÀNH</t>
  </si>
  <si>
    <t>GIA BÌNH</t>
  </si>
  <si>
    <t>LƯƠNG TÀI</t>
  </si>
  <si>
    <t>TỔNG CHI</t>
  </si>
  <si>
    <t>Chi cân đối NSĐP</t>
  </si>
  <si>
    <t>Trong đó chi lĩnh vực giáo dục đào tạo</t>
  </si>
  <si>
    <t>Chi XDCB tập trung</t>
  </si>
  <si>
    <t>Chi từ nguồn thu tiền sử dụng đất</t>
  </si>
  <si>
    <t>Chi từ nguồn bội thu ngân sách địa phương</t>
  </si>
  <si>
    <t>Cấp vốn ủy thác qua NHCS</t>
  </si>
  <si>
    <t>`</t>
  </si>
  <si>
    <t>Chi SN giáo dục - đào tạo</t>
  </si>
  <si>
    <t>Định mức phân bổ</t>
  </si>
  <si>
    <t>Nhu cầu CCTL SNGD</t>
  </si>
  <si>
    <t>Nhu cầu sử dụng CCTL khác</t>
  </si>
  <si>
    <t>Tạo nguồn CCTL</t>
  </si>
  <si>
    <t>Bổ sung có mục tiêu</t>
  </si>
  <si>
    <t>Trong đó chi SNGD-ĐT</t>
  </si>
  <si>
    <t>Phụ lục số 9b</t>
  </si>
  <si>
    <t>DỰ TOÁN CHI NGÂN SÁCH ĐỊA PHƯƠNG TỪNG HUYỆN NĂM 2024 (Cấp xã)</t>
  </si>
  <si>
    <t>Đơn vị tính: triệu đồng</t>
  </si>
  <si>
    <t>Đầu tư từ tiền đất</t>
  </si>
  <si>
    <t>Chi SN giáo dục</t>
  </si>
  <si>
    <t>Chi tạo nguồn CCTL</t>
  </si>
  <si>
    <t>Chi cân đối NS H -X</t>
  </si>
  <si>
    <t>Tổng chi</t>
  </si>
  <si>
    <t>Chi SN GD năm 2015</t>
  </si>
  <si>
    <t>Tổng chi sự nghiệp giáo dục huyện + xã 2016</t>
  </si>
  <si>
    <t>Chi SN GD cấp huyện</t>
  </si>
  <si>
    <t>Chi SN GD cấp xã</t>
  </si>
  <si>
    <t>Chi Sự nghiệp giáo dục</t>
  </si>
  <si>
    <t>SN Đào tạo</t>
  </si>
  <si>
    <t>Hỗ trợ HTNT</t>
  </si>
  <si>
    <t>Cộng</t>
  </si>
  <si>
    <t>Phụ lục 09c</t>
  </si>
  <si>
    <t>TỔNG NGUỒN, NHU CẦU THỰC HIỆN VÀ SỬ DỤNG
NGUỒN CẢI CÁCH TIỀN LƯƠNG NĂM 2024 KHỐI HUYỆN</t>
  </si>
  <si>
    <t>Tổng nhu cầu</t>
  </si>
  <si>
    <t>Ngân sách tỉnh bổ sung</t>
  </si>
  <si>
    <t>Nguồn thừa chuyển kì sau</t>
  </si>
  <si>
    <t>Tổng nguồn</t>
  </si>
  <si>
    <t>Nguồn kì trước mang sang</t>
  </si>
  <si>
    <t>50% tăng thu dự toán năm 2024 so với dự toán năm 2023</t>
  </si>
  <si>
    <t>Học phí; Thu sự nghiệp khác năm 2024</t>
  </si>
  <si>
    <t>10% tiết kiệm chi thường xuyên 2024</t>
  </si>
  <si>
    <t>Tổng số</t>
  </si>
  <si>
    <t>Thành phố Bắc Ninh</t>
  </si>
  <si>
    <t>Huyện Tiên Du</t>
  </si>
  <si>
    <t>Huyện Lương Tài</t>
  </si>
  <si>
    <t>Thị xã Quế Võ</t>
  </si>
  <si>
    <t>Thị xã Thuận Thành</t>
  </si>
  <si>
    <t>Huyện Yên Phong</t>
  </si>
  <si>
    <t>Thành phố Từ Sơn</t>
  </si>
  <si>
    <t>Huyện Gia Bình</t>
  </si>
  <si>
    <t>Ghi chú: Nguồn cải cách tiền lương thành phố Bắc Ninh giảm 45.481 triệu đồng so với nguồn còn lại sau khi thực hiện cải cách tiền lương năm 2023 (Số liệu đã được phê duyệt tại Nghị quyết số 225/NQ-HĐHD) do thực hiện giảm trừ nguồn cải cách tiền lương thành phố hụt thu năm 2020. Nguồn còn lại phải thực hiện theo Biên bản kiểm toán nhà nước năm 2022 là 14.209,3 triệu đồng.</t>
  </si>
  <si>
    <t>Phụ lục 09d</t>
  </si>
  <si>
    <t>TỔNG NGUỒN, NHU CẦU THỰC HIỆN VÀ SỬ DỤNG
NGUỒN CẢI CÁCH TIỀN LƯƠNG NĂM 2024 KHỐI XÃ</t>
  </si>
  <si>
    <t>Nhu cầu thực hiện cải cách tiền lương năm 2023</t>
  </si>
  <si>
    <t>Nhu cầu thực hiện cải cách tiền lương năm 2024</t>
  </si>
  <si>
    <t>Phụ lục số 09e</t>
  </si>
  <si>
    <t>TỔNG HỢP NHU CẦU VÀ NGUỒN THỰC HIỆN CẢI CÁCH TIỀN LƯƠNG NĂM 2024
CÁC ĐƠN VỊ KHỐI TỈNH</t>
  </si>
  <si>
    <t>ĐƠN VỊ</t>
  </si>
  <si>
    <t>Nguồn thực hiện</t>
  </si>
  <si>
    <t>Ngân sách bổ sung</t>
  </si>
  <si>
    <t>Chuyển kỳ sau</t>
  </si>
  <si>
    <t>lương</t>
  </si>
  <si>
    <t>Kỳ trước mang sang</t>
  </si>
  <si>
    <t>Tổng đơn vị</t>
  </si>
  <si>
    <t>Văn phòng Tỉnh ủy</t>
  </si>
  <si>
    <t>Sự nghiệp y tế</t>
  </si>
  <si>
    <t>Sự nghiệp văn hóa thông tin</t>
  </si>
  <si>
    <t>chi QLhành chính, đthể</t>
  </si>
  <si>
    <t>Hoạt động hội đồng</t>
  </si>
  <si>
    <t>Văn phòng Ủy ban nhân dân</t>
  </si>
  <si>
    <t>SN văn hóa - thông tin</t>
  </si>
  <si>
    <t>Sở Nông nghiệp &amp; Phát triển nông thôn</t>
  </si>
  <si>
    <t xml:space="preserve">SN kinh tế </t>
  </si>
  <si>
    <t>tđó</t>
  </si>
  <si>
    <t xml:space="preserve"> -SN nông nghiệp</t>
  </si>
  <si>
    <t xml:space="preserve"> -SN lâm nghiệp</t>
  </si>
  <si>
    <t xml:space="preserve"> -SN thuỷ lợi</t>
  </si>
  <si>
    <t xml:space="preserve"> -SN kinh tế khác</t>
  </si>
  <si>
    <t>Sở Kế hoạch Đầu tư</t>
  </si>
  <si>
    <t>Sở Công Thương</t>
  </si>
  <si>
    <t>Sở Khoa học Công nghệ</t>
  </si>
  <si>
    <t>SN khoa học công nghệ</t>
  </si>
  <si>
    <t>Sở Giao thông</t>
  </si>
  <si>
    <t>Sở Giáo dục &amp; Đào tạo</t>
  </si>
  <si>
    <t>SN giáo dục ĐT, DN</t>
  </si>
  <si>
    <t xml:space="preserve"> -SN giáo dục</t>
  </si>
  <si>
    <t xml:space="preserve"> -SN đào tạo</t>
  </si>
  <si>
    <t>SN y tế, dân số</t>
  </si>
  <si>
    <t>Sở Lao động Thương binh và Xã hội</t>
  </si>
  <si>
    <t>Bảo đảm XH</t>
  </si>
  <si>
    <t>Sở Văn hoá Thể thao và Du lịch</t>
  </si>
  <si>
    <t>SN văn hoá- thông tin</t>
  </si>
  <si>
    <t>SN thể dục thể thao</t>
  </si>
  <si>
    <t>SN y tế, dân số, gia đình</t>
  </si>
  <si>
    <t>SN du lịch</t>
  </si>
  <si>
    <t>SN môi trường</t>
  </si>
  <si>
    <t>Sở Thông tin &amp; Truyền thông</t>
  </si>
  <si>
    <t>SN Kinh tế</t>
  </si>
  <si>
    <t>Thanh tra Tỉnh</t>
  </si>
  <si>
    <t>Đài Phát thanh truyền hình</t>
  </si>
  <si>
    <t>SN phát thanh TH</t>
  </si>
  <si>
    <t>Hội đồng Liên minh hợp tác xã</t>
  </si>
  <si>
    <t>Ban Quản lý khu Công nghiệp</t>
  </si>
  <si>
    <t>Mặt trận Tổ quốc</t>
  </si>
  <si>
    <t>Hội Liên hiệp Phụ nữ tỉnh</t>
  </si>
  <si>
    <t>Hội nông dân</t>
  </si>
  <si>
    <t>Hội Cựu chiến binh</t>
  </si>
  <si>
    <t>Liên hiệp các hội khoa học kỹ thuật</t>
  </si>
  <si>
    <t>Hội Văn học Nthuật</t>
  </si>
  <si>
    <t>Hội nhà báo</t>
  </si>
  <si>
    <t>Hội Luật gia</t>
  </si>
  <si>
    <t>Hội chữ thập đỏ</t>
  </si>
  <si>
    <t>Hội người cao tuổi</t>
  </si>
  <si>
    <t>Hội người mù</t>
  </si>
  <si>
    <t>Hội Đông Y</t>
  </si>
  <si>
    <t>Hội nạn nhân chất độc da cam</t>
  </si>
  <si>
    <t>Hội cựu thanh niên xung phong</t>
  </si>
  <si>
    <t>Hội bảo trợ người tàn tật</t>
  </si>
  <si>
    <t>Hội Khuyến học</t>
  </si>
  <si>
    <t>Trường Nguyễn Văn Cừ</t>
  </si>
  <si>
    <t>Hội Nông nghiệp và Phát triển nông thôn</t>
  </si>
  <si>
    <t>Hội liên hiệp Thanh niên</t>
  </si>
  <si>
    <t>Hội Doanh nghiệp nhỏ và vừa</t>
  </si>
  <si>
    <t>Hội Cựu giáo chức</t>
  </si>
  <si>
    <t>Hội Sinh vật cảnh</t>
  </si>
  <si>
    <t>Văn phòng Ban An toàn giao thông</t>
  </si>
  <si>
    <t>Viện Nghiên cứu phát triển Kinh tế xã hội tỉnh Bắc Ninh</t>
  </si>
  <si>
    <t>Trung tâm hành chính công</t>
  </si>
  <si>
    <t>Trường Cao đẳng Y tế</t>
  </si>
  <si>
    <t>Ban Quản lý an toàn thực phẩm tỉnh</t>
  </si>
  <si>
    <t>HC</t>
  </si>
  <si>
    <t>Ban BVSK</t>
  </si>
  <si>
    <t>Báo</t>
  </si>
  <si>
    <t>Tổng hợp</t>
  </si>
  <si>
    <t>SN y tế</t>
  </si>
  <si>
    <t>Chi khác ngân sách</t>
  </si>
  <si>
    <t>Phụ lục số 10a</t>
  </si>
  <si>
    <t>DỰ TOÁN CHI THƯỜNG XUYÊN CỦA NGÂN SÁCH CẤP TỈNH CHO TỪNG CƠ QUAN, TỔ CHỨC THEO LĨNH VỰC NĂM 2024</t>
  </si>
  <si>
    <t>giải trình tăng, giảm</t>
  </si>
  <si>
    <t>SS 2021-2020</t>
  </si>
  <si>
    <t xml:space="preserve"> DT giao đầu năm 2020</t>
  </si>
  <si>
    <t>Nguồn Trung ương bổ sung</t>
  </si>
  <si>
    <t>Nguồn NSĐP</t>
  </si>
  <si>
    <t>Chi QP</t>
  </si>
  <si>
    <t>Chi AN</t>
  </si>
  <si>
    <t>SN GD ĐT</t>
  </si>
  <si>
    <t>SN Y tế, DS, GĐ</t>
  </si>
  <si>
    <t>SN KHCN</t>
  </si>
  <si>
    <t>SN văn hóa</t>
  </si>
  <si>
    <t>SN PTTH</t>
  </si>
  <si>
    <t>SN Thể thao</t>
  </si>
  <si>
    <t>Đảm bảo XH</t>
  </si>
  <si>
    <t>SN KTế</t>
  </si>
  <si>
    <t>SN Môi trường</t>
  </si>
  <si>
    <t>QL hành chính</t>
  </si>
  <si>
    <t>Tổng chi thường xuyên</t>
  </si>
  <si>
    <t>Cộng các cơ quan</t>
  </si>
  <si>
    <t>Tỉnh uỷ</t>
  </si>
  <si>
    <t>Bộ chỉ huy quân sự tỉnh</t>
  </si>
  <si>
    <t>Văn phòng Đoàn Đại biểu Quốc hội và Hội đồng Nhân dân</t>
  </si>
  <si>
    <t>giảm KP MSSC Đại hội Đảng: 20 tỷ</t>
  </si>
  <si>
    <t xml:space="preserve">Đưa  vào DT đầu năm KP hỗ trợ SXNN: 35 tỷ và OCOP: 2,2 tỷ; về đích NTM tăng 300 trđ; </t>
  </si>
  <si>
    <t>Giảm KP tổ chức triển lãm: 942 trđ</t>
  </si>
  <si>
    <t>tăng trợ giúp PL 334trđ; nhập HS lý lịch tư pháp 128 trđ; TT phổ biến PL 1,9 tỷ; giảm một số n.dung</t>
  </si>
  <si>
    <t>giảm: mô hình chợ 650trđ; diễn tập sự cố hóa chất 1,2 tỷ; SC nhà 1,8 tỷ</t>
  </si>
  <si>
    <t>Tăng: sở hữu trí tuệ 480 trđ; đ.giá AT p.xạ 851 trđ; đào tạo T.huấn 228trđ</t>
  </si>
  <si>
    <t xml:space="preserve">tăng KP sửa chữa 2,7 tỷ; </t>
  </si>
  <si>
    <t>Tăng Lập đơn giá ca máy: 1 tỷ; giảm 1 số n.dung khác</t>
  </si>
  <si>
    <t>Tăng Kp bảo trì đường bộ: 51 tỷ; C.tác thu lệ phí 4 tỷ; TTr g.thông tăng 1 tỷ</t>
  </si>
  <si>
    <t>Đề án để ngoài: 539 tỷ</t>
  </si>
  <si>
    <t xml:space="preserve"> KP mua sắm để ngoài: 50 tỷ; giảm chi chuyên môn</t>
  </si>
  <si>
    <t xml:space="preserve">Tăng điều dưỡng NCC 9,2 tỷ; bộ đội X.ngũ 5,5 tỷ; tăng quà và tăng đ/tg </t>
  </si>
  <si>
    <t>Sở Văn hóa Thể thao và Du lịch</t>
  </si>
  <si>
    <t>Để ngoài: Bầu cử 1,5 tỷ; SEAGAMES 3 tỷ</t>
  </si>
  <si>
    <t>Sở Tài nguyên &amp; môi trường</t>
  </si>
  <si>
    <t>Chưa rà soát</t>
  </si>
  <si>
    <t>Sở Thông tin và Truyền thông</t>
  </si>
  <si>
    <t>Tăng: AT th.tin 2,8 tỷ; Bảo trì, bảo dưỡng thiết bị của TT dữ liệu TP thông minh theo khuyến cáo của nhà cung cấp: 34 tỷ</t>
  </si>
  <si>
    <t>Hết DA 513: 4 tỷ</t>
  </si>
  <si>
    <t>tăng Kp trích Ttra: 3 tỷ</t>
  </si>
  <si>
    <t>Đài Phát thanh và Truyền hình</t>
  </si>
  <si>
    <t>tăng nhuận bút 4 tỷ; m.sắm TTB 15 tỷ</t>
  </si>
  <si>
    <t>Giảm đại hội và HĐ liên quan ĐH</t>
  </si>
  <si>
    <t>Ban Quản lý các khu Công nghiệp</t>
  </si>
  <si>
    <t>chưa có đi nước ngoài của xúc tiến đầu tư</t>
  </si>
  <si>
    <t>Mặt trận Tổ quốc tỉnh</t>
  </si>
  <si>
    <t>tăng KP bầu cử 800 trđ; giảm MSSC</t>
  </si>
  <si>
    <t>Đoàn Thanh niên cộng sản Hồ Chí Minh tỉnh Bắc Ninh</t>
  </si>
  <si>
    <t>Tăng các HĐ mới do: 90 năm ngày Đoàn và 80 năm ngày Đội 1.200trđ; In tái bản cuốn Lịch sử ĐTN: 500 trđ</t>
  </si>
  <si>
    <t>giảm ĐA 938, 939</t>
  </si>
  <si>
    <t>Hội nông dân tỉnh</t>
  </si>
  <si>
    <t>TW chỉ đạo các H.đg như: Tết trồng cây 425 trđ; T.truyền PL cho N.dân;…</t>
  </si>
  <si>
    <t>Hội nghị tổng kết 5 năm phong trào " Cựu chiến binh giúp nhau giảm nghèo, làm kinh tế giỏi" giai đoạn 2016-2021= 73 trđ</t>
  </si>
  <si>
    <t>Dự kiến 2021 Đ.hội</t>
  </si>
  <si>
    <t>Liên Hiệp các tổ chức hữu nghị tỉnh Bắc Ninh</t>
  </si>
  <si>
    <t>Hội Văn học Nghệ thuật</t>
  </si>
  <si>
    <t>chưa có MTTW</t>
  </si>
  <si>
    <t>chưa có MTTW; do giảm Đ.hội; in sách</t>
  </si>
  <si>
    <t>giảm HN T.truyền, T.kết</t>
  </si>
  <si>
    <t>Tăng các H.đg 2n/1 lần: thể thao, văn nghệ</t>
  </si>
  <si>
    <t>Hội Đông y</t>
  </si>
  <si>
    <t>giảm đại hội</t>
  </si>
  <si>
    <t>Dự kiến đại hội 2021: 164 trđ</t>
  </si>
  <si>
    <t>các Hội nghị tổng kết: 50 trđ</t>
  </si>
  <si>
    <t>Hội bảo trợ người tàn tật và trẻ mồ côi</t>
  </si>
  <si>
    <t>Dự kiến đại hội 2021: 124 trđ</t>
  </si>
  <si>
    <t>Dự kiến đại hội 2021: 180 trđ</t>
  </si>
  <si>
    <t>giảm MSTS; chưa tính lớp CCLL mới</t>
  </si>
  <si>
    <t>Dự kiến 2021 Đ.hội: 174 trđ; T.huấn tăng 100trđ</t>
  </si>
  <si>
    <t>Hiệp Hội Doanh nghiệp nhỏ và vừa</t>
  </si>
  <si>
    <t>KP đào tạo cho DNN: 300trđ</t>
  </si>
  <si>
    <t>chưa rà soát ; tăng do triển làm; dạy nghề</t>
  </si>
  <si>
    <t>Văn phòng Ban An toàn Giao thông</t>
  </si>
  <si>
    <t>Viện nghiên cứu phát triển kinh tế xã hội</t>
  </si>
  <si>
    <t>Trung tâm Hành chính công tỉnh</t>
  </si>
  <si>
    <t>Ban Quản lý khu vực đô thị</t>
  </si>
  <si>
    <t>Các đơn vị khác</t>
  </si>
  <si>
    <t>Công ty Khai thác công trình thủy lợi Bắc Đuống</t>
  </si>
  <si>
    <t>Công ty Khai thác công trình thủy lợi Nam Đuống</t>
  </si>
  <si>
    <t>Trợ giá xe buýt và hỗ trợ lãi suất đầu tư phương tiện</t>
  </si>
  <si>
    <t>Quỹ Đầu tư Phát triển</t>
  </si>
  <si>
    <t>Quỹ tài năng trẻ</t>
  </si>
  <si>
    <t>Hỗ trợ Liên đoàn Lao động</t>
  </si>
  <si>
    <t>Hỗ trợ Ủy ban Đoàn kết công giao</t>
  </si>
  <si>
    <t>Hội Chiến sỹ cách mạng bị địch bắt tù đày tỉnh</t>
  </si>
  <si>
    <t>Ban Chỉ đạo 389</t>
  </si>
  <si>
    <t>Bảo hiểm xã hội Bắc Ninh</t>
  </si>
  <si>
    <t>Các nhiệm vụ chung</t>
  </si>
  <si>
    <t>Kinh phí tổ chức đào tạo cán bộ, công chức; thu hút nhân tài</t>
  </si>
  <si>
    <t xml:space="preserve"> Kinh phí thực hiện đề án tư vấn học đường</t>
  </si>
  <si>
    <t>Kinh phí thực hiện Nghị quyết 316/NQ-HĐND: Nâng cao chất lượng đội ngũ giáo viên và mua sắm trang thiết bị đồ dùng dạy học</t>
  </si>
  <si>
    <t>Hỗ trợ học phí (Theo Nghị quyết số 02/2023/NQ-HĐND)</t>
  </si>
  <si>
    <t>Kinh phí đối ứng các dự án, đề án, nhiệm vụ an ninh; thực hiện công tác bảo vệ ngày lễ lớn</t>
  </si>
  <si>
    <t>Kinh phí diễn tập phòng thủ huyện</t>
  </si>
  <si>
    <t xml:space="preserve">Hỗ trợ kinh phí chỉnh trang đô thị chào mừng tái lập và giải phóng các huyện, thành phố, thị xã; chào mứng đại hội Đảng; </t>
  </si>
  <si>
    <t>Hỗ trợ kinh phí tổ chức chào mừng tái lập và giải phóng huyện, thành phố, thị xã</t>
  </si>
  <si>
    <t>Hỗ trợ các địa phương thực hiện sắp xếp lại đơn vị hành chính cấp huyện, cấp xã</t>
  </si>
  <si>
    <t>Kinh phí hỗ trợ các cơ quan tư pháp</t>
  </si>
  <si>
    <t>Kinh phí hỗ trợ công tác kiểm soát chi, khóa sổ cuối năm, quyết toán ngân sách địa phương</t>
  </si>
  <si>
    <t>Kinh phí tổ chức các ngày lễ lớn của Phật giáo</t>
  </si>
  <si>
    <t>Kinh phí tăng biên chế giáo viên và chi trả hợp đồng giáo viên ngoài chỉ tiêu biên chế</t>
  </si>
  <si>
    <t>Kinh phí thực hiện các nhiệm vụ cấp ủy</t>
  </si>
  <si>
    <t>Kinh phí bảo trì đường bộ</t>
  </si>
  <si>
    <t>Kinh phí tu bổ chống xuống cấp di tích</t>
  </si>
  <si>
    <t>Kinh phí hỗ trợ theo Nghị quyết số 25-NQ/BTV của Ban Thường vụ Tỉnh ủy</t>
  </si>
  <si>
    <t>Thống kê đất đai năm 2023 và chuẩn bị kiểm kê đất đai năm 2024</t>
  </si>
  <si>
    <t>Quản lý cơ sở nhà đất và tài sản gắn liền với đất được giao quản lý</t>
  </si>
  <si>
    <t>Kinh phí đoàn đi nước ngoài quảng bá tranh dân gian và dân ca quan họ</t>
  </si>
  <si>
    <t>Kinh phí tổ chức các hoạt động kỷ niệm và chương trình nghệ thuật đặc biệt nhân kỷ niệm 15 năm dân ca quan họ Bắc Ninh được Unesco vinh danh là di sản văn hóa phi vật thể đại diện của nhân loại</t>
  </si>
  <si>
    <t>Nhiệm vụ xúc tiến du lịch</t>
  </si>
  <si>
    <t>Kinh phí thiết kế, sản xuất sản phẩm lưu niệm phục vụ du lịch từ giá trị di sản văn hóa và các bảo vật Quốc gia</t>
  </si>
  <si>
    <t>Chương trình xúc tiến đầu tư</t>
  </si>
  <si>
    <t>Duy tu, bảo dưỡng và xử lý cấp bách sự cố đê điều</t>
  </si>
  <si>
    <t>Mua sắm, bảo dưỡng, sửa chữa tài sản công</t>
  </si>
  <si>
    <t>Mua sắm xe ô tô</t>
  </si>
  <si>
    <t>Kinh phí quà tết nguyên đán, quà 27/7 cho các đối tượng chính sách</t>
  </si>
  <si>
    <t>Kinh phí bảo trì, sửa chữa công trình thủy lợi</t>
  </si>
  <si>
    <t>Tổ chức trình diễn các loại hình nghệ thuật dân gian truyền thống tại một số điểm du lịch (Kế hoạch số 161/KH-UBND)</t>
  </si>
  <si>
    <t>Kinh phí thực hiện các nhiệm vụ, dự án công nghệ thông tin</t>
  </si>
  <si>
    <t>Kinh phí phục vụ đoàn ra, đoàn vào</t>
  </si>
  <si>
    <t>Phụ lục số 10b</t>
  </si>
  <si>
    <t>DỰ TOÁN CHI NGÂN SÁCH CẤP TỈNH CHO TỪNG CƠ QUAN, TỔ CHỨC NĂM 2024</t>
  </si>
  <si>
    <t>Chi ĐTPT (không kể CTMT)</t>
  </si>
  <si>
    <t>Chi thường xuyên (không kể chương trình MTQG)</t>
  </si>
  <si>
    <t xml:space="preserve">Chi bổ sung quỹ dự trữ tài chính </t>
  </si>
  <si>
    <t>Chi dự phòng ngân sách</t>
  </si>
  <si>
    <t>Chi bổ sung cho ngân sách cấp dưới</t>
  </si>
  <si>
    <t>Chi chương trình MTQG</t>
  </si>
  <si>
    <t>Chi chuyển nguồn sang ngân sách năm sau</t>
  </si>
  <si>
    <t>CHI TRẢ NỢ LÃI CÁC KHOẢN DO CHÍNH QUYỀN ĐỊA PHƯƠNG VAY (2)</t>
  </si>
  <si>
    <t>CHI BỔ SUNG QUỸ DỰ TRỮ TÀI CHÍNH (2)</t>
  </si>
  <si>
    <t>CHI DỰ PHÒNG NGÂN SÁCH</t>
  </si>
  <si>
    <t>VII</t>
  </si>
  <si>
    <t>CHI TẠO NGUỒN, ĐIỀU CHỈNH TIỀN LƯƠNG</t>
  </si>
  <si>
    <t>VIII</t>
  </si>
  <si>
    <t>CHI BỔ SUNG CHO NGÂN SÁCH CẤP DƯỚI (3)</t>
  </si>
  <si>
    <t>IX</t>
  </si>
  <si>
    <t>CHI TỪ NGUỒN TW BỔ SUNG</t>
  </si>
  <si>
    <t>CHI CHUYỂN NGUỒN SANG NGÂN SÁCH NĂM SAU</t>
  </si>
  <si>
    <t>Phụ lục số 11</t>
  </si>
  <si>
    <t>TỔNG HỢP DỰ TOÁN THU NSNN NĂM 2024 - KHỐI HUYỆN</t>
  </si>
  <si>
    <t xml:space="preserve">TT </t>
  </si>
  <si>
    <t>Bắc Ninh</t>
  </si>
  <si>
    <t>Lương Tài</t>
  </si>
  <si>
    <t>Quế Võ</t>
  </si>
  <si>
    <t>T.Thành</t>
  </si>
  <si>
    <t>Từ Sơn</t>
  </si>
  <si>
    <t>Gia Bình</t>
  </si>
  <si>
    <t>TỔNG SỐ THU NSNN TRÊN ĐỊA BÀN</t>
  </si>
  <si>
    <t>Thu từ khu vực DNNN TW</t>
  </si>
  <si>
    <t>Thu từ khu vực DNNN ĐP</t>
  </si>
  <si>
    <t>Thu từ khu vực ĐTNN</t>
  </si>
  <si>
    <t xml:space="preserve">Thu giao huyện thu </t>
  </si>
  <si>
    <t>Thu từ khu vực NQD</t>
  </si>
  <si>
    <t>Thu NQD huyện thu</t>
  </si>
  <si>
    <t xml:space="preserve"> -Thuế môn bài</t>
  </si>
  <si>
    <t xml:space="preserve">    +Doanh nghiệp NQD</t>
  </si>
  <si>
    <t xml:space="preserve">    +Hộ cá thể</t>
  </si>
  <si>
    <t xml:space="preserve"> -Thuế giá trị gia tăng</t>
  </si>
  <si>
    <t xml:space="preserve"> -Thuế TNDN</t>
  </si>
  <si>
    <t xml:space="preserve"> -Thuế TTĐB</t>
  </si>
  <si>
    <t xml:space="preserve"> -Thuế tài nguyên</t>
  </si>
  <si>
    <t xml:space="preserve"> -Thu khác NQD</t>
  </si>
  <si>
    <t>Thu NQD tỉnh thu</t>
  </si>
  <si>
    <t xml:space="preserve">   Lệ phí môn bài </t>
  </si>
  <si>
    <t xml:space="preserve">   VAT</t>
  </si>
  <si>
    <t xml:space="preserve">   TNDN</t>
  </si>
  <si>
    <t xml:space="preserve">   Thuế TTĐB</t>
  </si>
  <si>
    <t xml:space="preserve"> Thuế tài nguyên</t>
  </si>
  <si>
    <t xml:space="preserve">   -TLTC người LĐ</t>
  </si>
  <si>
    <t xml:space="preserve">   -Hộ SX KD</t>
  </si>
  <si>
    <t xml:space="preserve">  -Hoạt động CQSD đất</t>
  </si>
  <si>
    <t xml:space="preserve">  -Khác</t>
  </si>
  <si>
    <t>Phí và lệ phí</t>
  </si>
  <si>
    <t xml:space="preserve"> -Cấp huyện</t>
  </si>
  <si>
    <t xml:space="preserve"> -Cấp xã</t>
  </si>
  <si>
    <t xml:space="preserve"> -Lệ phí trước bạ nhà đất</t>
  </si>
  <si>
    <t xml:space="preserve"> - Lệ phí trước bạ tài sản</t>
  </si>
  <si>
    <t xml:space="preserve"> - Đất DCDV</t>
  </si>
  <si>
    <t xml:space="preserve"> -Đất đấu giá</t>
  </si>
  <si>
    <t>-Đất Dự án</t>
  </si>
  <si>
    <t>-Đất BT</t>
  </si>
  <si>
    <t xml:space="preserve">Tiền thuê đất </t>
  </si>
  <si>
    <t xml:space="preserve"> - Doanh nghiệp</t>
  </si>
  <si>
    <t xml:space="preserve"> - Hộ cá thể</t>
  </si>
  <si>
    <t>XI</t>
  </si>
  <si>
    <t>Thu tại xã</t>
  </si>
  <si>
    <t>XII</t>
  </si>
  <si>
    <t>Thu khác NS cấp huyện</t>
  </si>
  <si>
    <t>XIII</t>
  </si>
  <si>
    <t>Phạt ATGT</t>
  </si>
  <si>
    <t>XIV</t>
  </si>
  <si>
    <t>Phạt vi phạm hành chính CQT xử lý</t>
  </si>
  <si>
    <t>XV</t>
  </si>
  <si>
    <t>Thuế BVMT</t>
  </si>
  <si>
    <t>Thu hải quan</t>
  </si>
  <si>
    <t>Các khoản tỉnh thu trên địa bàn</t>
  </si>
  <si>
    <t xml:space="preserve">   Khác</t>
  </si>
  <si>
    <t>Tiền thuê đất các DN ngoài QD</t>
  </si>
  <si>
    <t xml:space="preserve"> -Đất đấu giá, BT</t>
  </si>
  <si>
    <t xml:space="preserve"> -Đất dự án</t>
  </si>
  <si>
    <t>Thu phạt CCQ thuế xử lý</t>
  </si>
  <si>
    <t>CÁC KHOẢN KHÔNG CÂN ĐỐI VÀ QUẢN LÝ QUA NS</t>
  </si>
  <si>
    <t>Các khoản quản lý qua ngân sách</t>
  </si>
  <si>
    <t>NS cấp huyện</t>
  </si>
  <si>
    <t>Ngân sách xã</t>
  </si>
  <si>
    <t>Phí khác</t>
  </si>
  <si>
    <t>Thuận Thành</t>
  </si>
  <si>
    <t>Phụ lục số 12a</t>
  </si>
  <si>
    <t xml:space="preserve">TỔNG HỢP KINH PHÍ TIẾT KIỆM </t>
  </si>
  <si>
    <t>CHI THƯỜNG XUYÊN KHỐI TỈNH NĂM 2024</t>
  </si>
  <si>
    <t>Mã loại</t>
  </si>
  <si>
    <t>Tiết kiệm 10% chi thường xuyên</t>
  </si>
  <si>
    <t>Chi QLhành chính, đthể</t>
  </si>
  <si>
    <t>Văn phòng Uỷ ban nhân dân tỉnh</t>
  </si>
  <si>
    <t>070</t>
  </si>
  <si>
    <t>Sở Nông nghiệp và Phát triển nông thôn</t>
  </si>
  <si>
    <t>Sở Lao động-Thương binh và xã hội</t>
  </si>
  <si>
    <t>mt</t>
  </si>
  <si>
    <t>Mục tiêu TƯ</t>
  </si>
  <si>
    <t>Sở Văn hoá, Thể thao và Du lịch</t>
  </si>
  <si>
    <t>Sở Thông tin và Truyền Thông</t>
  </si>
  <si>
    <t>Liên Minh Hợp tác xã</t>
  </si>
  <si>
    <t>Ban Quản lí khu Công nghiệp tỉnh</t>
  </si>
  <si>
    <t>Hội nạn nhân chất độc da cam/Dioxin</t>
  </si>
  <si>
    <t>Viện nghiên cứu phát triển kinh tế xã hội tỉnh Bắc Ninh</t>
  </si>
  <si>
    <t>Trung tâm Hành chính công</t>
  </si>
  <si>
    <t>Ban Quản lí An toàn thực phẩm tỉnh</t>
  </si>
  <si>
    <t>SN y tế dân, số</t>
  </si>
  <si>
    <t>040</t>
  </si>
  <si>
    <t>Bộ Chỉ huy Quân sự tỉnh</t>
  </si>
  <si>
    <t>Sự nghiệp giáo dục đào tạo, dạy nghề</t>
  </si>
  <si>
    <t>010</t>
  </si>
  <si>
    <t>Chi Quốc phòng</t>
  </si>
  <si>
    <t>Tỉnh ủy Bắc Ninh</t>
  </si>
  <si>
    <t>Chi Quản lý hành chính</t>
  </si>
  <si>
    <t>Sự nghiệp y tế dân, số</t>
  </si>
  <si>
    <t>Sự nghiệp văn hoá- thông tin</t>
  </si>
  <si>
    <t>Phụ lục số 12b</t>
  </si>
  <si>
    <t>TIẾT KIỆM CHI THƯỜNG XUYÊN CẤP HUYỆN, XÃ NĂM 2024</t>
  </si>
  <si>
    <t>Phụ lục số 13</t>
  </si>
  <si>
    <t>DỰ TOÁN THU, CHI NGÂN SÁCH ĐỊA PHƯƠNG VÀ SỐ BỔ SUNG CÂN ĐỐI 
TỪ NGÂN SÁCH CẤP TRÊN CHO NGÂN SÁCH CẤP DƯỚI NĂM 2024</t>
  </si>
  <si>
    <t>Tổng thu NSNN trên địa bàn</t>
  </si>
  <si>
    <t>Số bổ sung cân đối từ ngân sách cấp tỉnh</t>
  </si>
  <si>
    <t>Số bổ sung cân đối tăng thêm so với đầu thời kỳ ổn định</t>
  </si>
  <si>
    <t>Thu chuyển nguồn từ năm trước chuyển sang (cải cách tiền lương)</t>
  </si>
  <si>
    <t>Tổng chi cân đối NSĐP</t>
  </si>
  <si>
    <t>Phụ lục số 14</t>
  </si>
  <si>
    <t>KẾ HOẠCH VAY VÀ TRẢ NỢ NGÂN SÁCH TỈNH, THÀNH PHỐ TRỰC THUỘC TRUNG ƯƠNG</t>
  </si>
  <si>
    <t>NĂM 2024-2026</t>
  </si>
  <si>
    <t>Thực hiện</t>
  </si>
  <si>
    <t>Ước TH</t>
  </si>
  <si>
    <t>MỨC DƯ NỢ VAY TỐI ĐA CỦA NSĐP</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</si>
  <si>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</si>
  <si>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</si>
  <si>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</si>
  <si>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</si>
  <si>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 (1)</t>
  </si>
  <si>
    <t xml:space="preserve">Chương trình NS và VSNT 8 tỉnh đồng bằng sông Hồng </t>
  </si>
  <si>
    <t xml:space="preserve">Dự án tăng cường quản lý đất đai và cơ sở dữ liệu đất đai </t>
  </si>
  <si>
    <t>Vay trong nước khác theo quy định của pháp luật</t>
  </si>
  <si>
    <t xml:space="preserve">Trả nợ gốc vay trong năm </t>
  </si>
  <si>
    <t>Nợ gốc phải trả phân theo nguồn vay</t>
  </si>
  <si>
    <t>Vay lại từ nguồn Chính phủ vay ngoài nước</t>
  </si>
  <si>
    <t xml:space="preserve">Chương trình NS và VSNT 8 tỉnh ĐB sông Hồng </t>
  </si>
  <si>
    <t xml:space="preserve">Dự án tăng cường QL đất đai và cơ sở dữ liệu đất đai </t>
  </si>
  <si>
    <t>Nguồn trả nợ</t>
  </si>
  <si>
    <t>Từ nguồn vay</t>
  </si>
  <si>
    <t>Bội thu ngân sách địa phương</t>
  </si>
  <si>
    <t>Tăng thu, tiết kiệm chi</t>
  </si>
  <si>
    <t>Kết dư ngân sách cấp tỉnh</t>
  </si>
  <si>
    <t>Tổng mức vay trong năm</t>
  </si>
  <si>
    <t>Theo mục đích vay</t>
  </si>
  <si>
    <t>Vay bù đắp bội chi</t>
  </si>
  <si>
    <t>Vay trả nợ gốc</t>
  </si>
  <si>
    <t>Theo nguồn vay</t>
  </si>
  <si>
    <t>Tổng dư nợ cuối năm</t>
  </si>
  <si>
    <t>Tỷ lệ mức dư nợ cuối kỳ so với mức dư nợ vay tối đa của ngân sách địa phương (%)</t>
  </si>
  <si>
    <t xml:space="preserve">Trả nợ lãi, phí </t>
  </si>
  <si>
    <t>Phụ lục số 15</t>
  </si>
  <si>
    <t>KẾ HOẠCH TÀI CHÍNH CỦA CÁC QUỸ TÀI CHÍNH NHÀ NƯỚC NGOÀI NGÂN SÁCH DO ĐỊA PHƯƠNG QUẢN LÝ NĂM 2024</t>
  </si>
  <si>
    <t>Tên quỹ</t>
  </si>
  <si>
    <t>Dư nguồn đến ngày 31/12/2022</t>
  </si>
  <si>
    <t>Ước thực hiện năm 2023</t>
  </si>
  <si>
    <t>Số dư nguồn đến ngày 31/12/2023</t>
  </si>
  <si>
    <t>Kế hoạch năm 2024</t>
  </si>
  <si>
    <t>Dự kiến dư nguồn đến ngày 31/12/2024</t>
  </si>
  <si>
    <t>Tổng nguồn vốn phát sinh trong năm</t>
  </si>
  <si>
    <t>Tổng sử dụng nguồn vốn trong năm</t>
  </si>
  <si>
    <t>Chênh lệch nguồn trong năm</t>
  </si>
  <si>
    <r>
      <t xml:space="preserve">Trong đó: Hỗ trợ từ NSĐP </t>
    </r>
    <r>
      <rPr>
        <sz val="12"/>
        <rFont val="Times New Roman"/>
        <family val="1"/>
      </rPr>
      <t>(nếu có)</t>
    </r>
  </si>
  <si>
    <t>Trong đó: Hỗ trợ từ NSĐP (nếu có)</t>
  </si>
  <si>
    <t>5=2-4</t>
  </si>
  <si>
    <t>6=1+2-4</t>
  </si>
  <si>
    <t>10=7-9</t>
  </si>
  <si>
    <t>11=6+7-9</t>
  </si>
  <si>
    <t>Quỹ Bảo vệ Môi trường</t>
  </si>
  <si>
    <t xml:space="preserve">Quỹ Đầu tư phát triển </t>
  </si>
  <si>
    <t>Theo vốn điều lệ</t>
  </si>
  <si>
    <t xml:space="preserve">
Theo vốn chủ sở hữu
</t>
  </si>
  <si>
    <t>Quỹ hỗ trợ phát triển HTX (bao gồm VĐL)</t>
  </si>
  <si>
    <t xml:space="preserve">Quỹ phòng, chống tội phạm </t>
  </si>
  <si>
    <t>Quỹ dự trữ tài chính</t>
  </si>
  <si>
    <t xml:space="preserve">Quỹ phát triển đất </t>
  </si>
  <si>
    <t>Quỹ phòng chống thiên tai</t>
  </si>
  <si>
    <t>Quỹ Hỗ trợ nông dân</t>
  </si>
  <si>
    <t>Quỹ KCB cho người nghèo</t>
  </si>
  <si>
    <t>Quỹ Vì người nghèo</t>
  </si>
  <si>
    <t>Quỹ bảo trợ trẻ em</t>
  </si>
  <si>
    <t>Quỹ việc làm dành cho người tàn tật</t>
  </si>
  <si>
    <t>Quỹ đền ơn đáp nghĩa</t>
  </si>
  <si>
    <t>Phụ lục số 16</t>
  </si>
  <si>
    <t xml:space="preserve">DỰ TOÁN THU DÀNH NGUỒN LÀM LƯƠNG </t>
  </si>
  <si>
    <t>CÁC ĐƠN VỊ HÀNH CHÍNH SỰ NGHIỆP NĂM 2024</t>
  </si>
  <si>
    <t xml:space="preserve">Số </t>
  </si>
  <si>
    <t>Dự toán thu phí, lệ phí 2024</t>
  </si>
  <si>
    <t>T</t>
  </si>
  <si>
    <t>Tổng thu</t>
  </si>
  <si>
    <t>Để lại chi</t>
  </si>
  <si>
    <t>Nộp NSNN</t>
  </si>
  <si>
    <t>làm</t>
  </si>
  <si>
    <t>Sở Lao động-Thương binh và Xã hội</t>
  </si>
  <si>
    <t>Sở Văn hóa, Thể thao và Du lịch</t>
  </si>
  <si>
    <t>Sở Thông tin Truyền thông</t>
  </si>
  <si>
    <t>Ban Quản lí khu công nghiệp</t>
  </si>
  <si>
    <t>Phụ lục số 17</t>
  </si>
  <si>
    <t>DỰ TOÁN CÁC CÔNG TRÌNH NƯỚC SẠCH NÔNG THÔN NĂM 2024</t>
  </si>
  <si>
    <t xml:space="preserve">Tên dự án, công trình </t>
  </si>
  <si>
    <t xml:space="preserve">Chủ đầu tư </t>
  </si>
  <si>
    <t xml:space="preserve">Hỗ trợ 
Lãi suất </t>
  </si>
  <si>
    <t>Mở rộng trạm bơm tăng áp Tương Giang và xây dựng hệ thống mạng lưới đường ống cấp nước sạch tập trung cụm xã Tam Sơn - Phú Lâm, Tiên Du</t>
  </si>
  <si>
    <t xml:space="preserve">Cty cổ phần An Thịnh </t>
  </si>
  <si>
    <t xml:space="preserve">Dự án ĐTXD hệ thống mạng đường ống cấp nước tập trung cụm xã Đào Viên - Cách Bi, huyện Quế Võ </t>
  </si>
  <si>
    <t xml:space="preserve">Tổng cộng </t>
  </si>
  <si>
    <t>460-06/10/2023</t>
  </si>
  <si>
    <t>Điều chỉnh nguồn kinh phí đã chi cho nhiệm vụ quy hoạch từ nguồn dự phòng theo Quyết định số 460/QĐ-UBND sang chi từ nguồn sự nghiệp kinh tế</t>
  </si>
  <si>
    <t>Kinh phí tổ chức Chương trình Gặp gỡ Hàn Quốc khu vực Bắc Bộ năm 2023</t>
  </si>
  <si>
    <t>Hỗ trợ Nghệ An, Yên Bái khắc phục hậu quả thiên tai và Qũy hỗ trợ nghề cá Khánh Hòa</t>
  </si>
  <si>
    <t>Kinh phí tổ chức Hội nghị Đoàn Chủ tịch Ủy ban Trung ương Mặt trận Tổ quốc</t>
  </si>
  <si>
    <t>Quy hoạch phân khu</t>
  </si>
  <si>
    <t>(Kèm theo Tờ trình số         /TTr-UBND ngày      tháng       năm 2023 của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</si>
</sst>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_);_(* \(#,##0\);_(* &quot;-&quot;??_);_(@_)"/>
    <numFmt numFmtId="166" formatCode="#,##0.000"/>
    <numFmt numFmtId="167" formatCode="#,##0.000000"/>
    <numFmt numFmtId="168" formatCode="_ * #,##0_ ;_ * \-#,##0_ ;_ * &quot;-&quot;??_ ;_ @_ "/>
    <numFmt numFmtId="169" formatCode="_-* #,##0_-;\-* #,##0_-;_-* &quot;-&quot;??_-;_-@_-"/>
    <numFmt numFmtId="170" formatCode="#,##0.0"/>
    <numFmt numFmtId="171" formatCode="#,##0_ ;\-#,##0\ "/>
    <numFmt numFmtId="172" formatCode="#,##0;[Red]#,##0"/>
    <numFmt numFmtId="173" formatCode="_(* #,##0.0_);_(* \(#,##0.0\);_(* &quot;-&quot;??_);_(@_)"/>
    <numFmt numFmtId="174" formatCode="_-* #,##0.0_-;\-* #,##0.0_-;_-* &quot;-&quot;??_-;_-@_-"/>
  </numFmts>
  <fonts count="71">
    <font>
      <sz val="11"/>
      <color theme="1"/>
      <name val="Calibri"/>
      <family val="2"/>
      <scheme val="minor"/>
    </font>
    <font>
      <sz val="11"/>
      <color theme="1"/>
      <name val="Calibri"/>
      <family val="2"/>
      <scheme val="minor"/>
    </font>
    <font>
      <b/>
      <sz val="11"/>
      <color theme="1"/>
      <name val="Calibri"/>
      <family val="2"/>
      <scheme val="minor"/>
    </font>
    <font>
      <sz val="12"/>
      <name val=".VnTime"/>
      <family val="2"/>
    </font>
    <font>
      <sz val="12"/>
      <name val="Times New Roman"/>
      <family val="1"/>
    </font>
    <font>
      <i/>
      <sz val="12"/>
      <name val="Times New Roman"/>
      <family val="1"/>
    </font>
    <font>
      <b/>
      <sz val="12"/>
      <color indexed="8"/>
      <name val="Times New Roman"/>
      <family val="1"/>
    </font>
    <font>
      <i/>
      <sz val="12"/>
      <color indexed="8"/>
      <name val="Times New Roman"/>
      <family val="1"/>
    </font>
    <font>
      <b/>
      <sz val="12"/>
      <name val="Times New Roman"/>
      <family val="1"/>
    </font>
    <font>
      <sz val="12"/>
      <color indexed="8"/>
      <name val="Times New Roman"/>
      <family val="1"/>
    </font>
    <font>
      <sz val="10"/>
      <name val=".VnTime"/>
      <family val="2"/>
    </font>
    <font>
      <i/>
      <sz val="11"/>
      <name val="Times New Roman"/>
      <family val="1"/>
    </font>
    <font>
      <sz val="11"/>
      <name val="UVnTime"/>
    </font>
    <font>
      <sz val="11"/>
      <color indexed="8"/>
      <name val="Calibri"/>
      <family val="2"/>
      <charset val="163"/>
    </font>
    <font>
      <b/>
      <sz val="11"/>
      <name val="Times New Roman"/>
      <family val="1"/>
    </font>
    <font>
      <sz val="11"/>
      <name val="Times New Roman"/>
      <family val="1"/>
    </font>
    <font>
      <b/>
      <i/>
      <sz val="11"/>
      <name val="Times New Roman"/>
      <family val="1"/>
    </font>
    <font>
      <u/>
      <sz val="11"/>
      <name val="Times New Roman"/>
      <family val="1"/>
    </font>
    <font>
      <b/>
      <u/>
      <sz val="11"/>
      <name val="Times New Roman"/>
      <family val="1"/>
    </font>
    <font>
      <i/>
      <u/>
      <sz val="11"/>
      <name val="Times New Roman"/>
      <family val="1"/>
    </font>
    <font>
      <b/>
      <i/>
      <u/>
      <sz val="11"/>
      <name val="Times New Roman"/>
      <family val="1"/>
    </font>
    <font>
      <b/>
      <sz val="9"/>
      <color indexed="81"/>
      <name val="Tahoma"/>
      <family val="2"/>
    </font>
    <font>
      <sz val="9"/>
      <color indexed="81"/>
      <name val="Tahoma"/>
      <family val="2"/>
    </font>
    <font>
      <b/>
      <sz val="14"/>
      <name val="Times New Roman"/>
      <family val="1"/>
    </font>
    <font>
      <b/>
      <sz val="11"/>
      <color indexed="8"/>
      <name val="Times New Roman"/>
      <family val="1"/>
    </font>
    <font>
      <i/>
      <sz val="11"/>
      <color indexed="8"/>
      <name val="Times New Roman"/>
      <family val="1"/>
    </font>
    <font>
      <sz val="11"/>
      <color indexed="8"/>
      <name val="Times New Roman"/>
      <family val="1"/>
    </font>
    <font>
      <sz val="10"/>
      <name val="Times New Roman"/>
      <family val="1"/>
    </font>
    <font>
      <b/>
      <sz val="10"/>
      <name val="Times New Roman"/>
      <family val="1"/>
    </font>
    <font>
      <i/>
      <sz val="10"/>
      <name val="Times New Roman"/>
      <family val="1"/>
    </font>
    <font>
      <sz val="13"/>
      <name val="Times New Roman"/>
      <family val="1"/>
    </font>
    <font>
      <b/>
      <sz val="13"/>
      <name val="Times New Roman"/>
      <family val="1"/>
    </font>
    <font>
      <i/>
      <sz val="13"/>
      <name val="Times New Roman"/>
      <family val="1"/>
    </font>
    <font>
      <b/>
      <sz val="14"/>
      <color theme="1"/>
      <name val="Times New Roman"/>
      <family val="1"/>
    </font>
    <font>
      <i/>
      <sz val="14"/>
      <color theme="1"/>
      <name val="Times New Roman"/>
      <family val="1"/>
    </font>
    <font>
      <sz val="14"/>
      <color theme="1"/>
      <name val="Times New Roman"/>
      <family val="1"/>
    </font>
    <font>
      <i/>
      <sz val="12"/>
      <color theme="1"/>
      <name val="Times New Roman"/>
      <family val="1"/>
    </font>
    <font>
      <b/>
      <sz val="12"/>
      <name val=".VnTime"/>
      <family val="2"/>
    </font>
    <font>
      <sz val="12"/>
      <color theme="1"/>
      <name val="Times New Roman"/>
      <family val="1"/>
    </font>
    <font>
      <b/>
      <sz val="12"/>
      <color theme="1"/>
      <name val="Times New Roman"/>
      <family val="1"/>
    </font>
    <font>
      <sz val="12"/>
      <color rgb="FFFF0000"/>
      <name val="Times New Roman"/>
      <family val="1"/>
    </font>
    <font>
      <b/>
      <sz val="12"/>
      <color rgb="FFFF0000"/>
      <name val="Times New Roman"/>
      <family val="1"/>
    </font>
    <font>
      <b/>
      <i/>
      <sz val="12"/>
      <color theme="1"/>
      <name val="Times New Roman"/>
      <family val="1"/>
    </font>
    <font>
      <sz val="14"/>
      <name val="Times New Roman"/>
      <family val="1"/>
    </font>
    <font>
      <i/>
      <sz val="14"/>
      <name val="Times New Roman"/>
      <family val="1"/>
    </font>
    <font>
      <sz val="11"/>
      <color theme="1"/>
      <name val="Times New Roman"/>
      <family val="1"/>
    </font>
    <font>
      <b/>
      <sz val="11"/>
      <color theme="1"/>
      <name val="Times New Roman"/>
      <family val="1"/>
    </font>
    <font>
      <i/>
      <sz val="10"/>
      <color theme="1"/>
      <name val="Times New Roman"/>
      <family val="1"/>
    </font>
    <font>
      <i/>
      <sz val="11"/>
      <color theme="1"/>
      <name val="Times New Roman"/>
      <family val="1"/>
    </font>
    <font>
      <sz val="10"/>
      <name val="MS Sans Serif"/>
      <family val="2"/>
    </font>
    <font>
      <sz val="12"/>
      <color theme="1"/>
      <name val=".vntime"/>
      <family val="2"/>
    </font>
    <font>
      <b/>
      <u/>
      <sz val="12"/>
      <color theme="1"/>
      <name val="Times New Roman"/>
      <family val="1"/>
    </font>
    <font>
      <b/>
      <i/>
      <sz val="13"/>
      <name val="Times New Roman"/>
      <family val="1"/>
    </font>
    <font>
      <b/>
      <sz val="13"/>
      <color rgb="FFFF0000"/>
      <name val="Times New Roman"/>
      <family val="1"/>
    </font>
    <font>
      <sz val="13"/>
      <color rgb="FF0D0D0D"/>
      <name val="Times New Roman"/>
      <family val="1"/>
    </font>
    <font>
      <sz val="13"/>
      <color theme="1"/>
      <name val="Times New Roman"/>
      <family val="1"/>
    </font>
    <font>
      <sz val="13"/>
      <color indexed="10"/>
      <name val="Times New Roman"/>
      <family val="1"/>
    </font>
    <font>
      <sz val="10"/>
      <name val="Arial"/>
      <family val="2"/>
    </font>
    <font>
      <i/>
      <sz val="13"/>
      <color indexed="10"/>
      <name val="Times New Roman"/>
      <family val="1"/>
    </font>
    <font>
      <b/>
      <sz val="13"/>
      <color indexed="10"/>
      <name val="Times New Roman"/>
      <family val="1"/>
    </font>
    <font>
      <b/>
      <sz val="14"/>
      <color indexed="10"/>
      <name val="Times New Roman"/>
      <family val="1"/>
    </font>
    <font>
      <sz val="14"/>
      <color indexed="10"/>
      <name val="Times New Roman"/>
      <family val="1"/>
    </font>
    <font>
      <b/>
      <i/>
      <sz val="14"/>
      <name val="Times New Roman"/>
      <family val="1"/>
    </font>
    <font>
      <b/>
      <sz val="13"/>
      <color indexed="8"/>
      <name val="Times New Roman"/>
      <family val="1"/>
    </font>
    <font>
      <sz val="14"/>
      <color indexed="81"/>
      <name val="Tahoma"/>
      <family val="2"/>
    </font>
    <font>
      <i/>
      <sz val="12"/>
      <name val=".VnTime"/>
      <family val="2"/>
    </font>
    <font>
      <sz val="12"/>
      <name val="Uvntime"/>
      <family val="2"/>
    </font>
    <font>
      <b/>
      <i/>
      <sz val="12"/>
      <name val=".VnTime"/>
      <family val="2"/>
    </font>
    <font>
      <i/>
      <sz val="14"/>
      <color indexed="10"/>
      <name val="Times New Roman"/>
      <family val="1"/>
    </font>
    <font>
      <sz val="16"/>
      <name val="Times New Roman"/>
      <family val="1"/>
    </font>
    <font>
      <i/>
      <sz val="10"/>
      <color indexed="8"/>
      <name val="Times New Roman"/>
      <family val="1"/>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indexed="11"/>
        <bgColor indexed="64"/>
      </patternFill>
    </fill>
    <fill>
      <patternFill patternType="solid">
        <fgColor indexed="9"/>
        <bgColor indexed="64"/>
      </patternFill>
    </fill>
    <fill>
      <patternFill patternType="solid">
        <fgColor indexed="49"/>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31">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0" fillId="0" borderId="0"/>
    <xf numFmtId="0" fontId="12" fillId="0" borderId="0"/>
    <xf numFmtId="0" fontId="13" fillId="0" borderId="0"/>
    <xf numFmtId="0" fontId="3" fillId="0" borderId="0"/>
    <xf numFmtId="9" fontId="3" fillId="0" borderId="0" applyFont="0" applyFill="0" applyBorder="0" applyAlignment="0" applyProtection="0"/>
    <xf numFmtId="0" fontId="10" fillId="0" borderId="0" applyNumberFormat="0" applyFill="0" applyBorder="0" applyAlignment="0" applyProtection="0"/>
    <xf numFmtId="0" fontId="13" fillId="0" borderId="0"/>
    <xf numFmtId="0" fontId="3" fillId="0" borderId="0"/>
    <xf numFmtId="0" fontId="4" fillId="0" borderId="0"/>
    <xf numFmtId="43" fontId="4" fillId="0" borderId="0" applyFont="0" applyFill="0" applyBorder="0" applyAlignment="0" applyProtection="0"/>
    <xf numFmtId="0" fontId="4" fillId="0" borderId="0"/>
    <xf numFmtId="164" fontId="1" fillId="0" borderId="0" applyFont="0" applyFill="0" applyBorder="0" applyAlignment="0" applyProtection="0"/>
    <xf numFmtId="0" fontId="49" fillId="0" borderId="0"/>
    <xf numFmtId="0" fontId="30" fillId="0" borderId="0"/>
    <xf numFmtId="0" fontId="43" fillId="0" borderId="0"/>
    <xf numFmtId="0" fontId="57" fillId="0" borderId="0"/>
    <xf numFmtId="0" fontId="49" fillId="0" borderId="0"/>
    <xf numFmtId="43" fontId="43" fillId="0" borderId="0" applyFont="0" applyFill="0" applyBorder="0" applyAlignment="0" applyProtection="0"/>
    <xf numFmtId="0" fontId="49" fillId="0" borderId="0"/>
    <xf numFmtId="43" fontId="43" fillId="0" borderId="0" applyFont="0" applyFill="0" applyBorder="0" applyAlignment="0" applyProtection="0"/>
    <xf numFmtId="0" fontId="57" fillId="0" borderId="0"/>
    <xf numFmtId="0" fontId="49" fillId="0" borderId="0"/>
    <xf numFmtId="0" fontId="49" fillId="0" borderId="0"/>
    <xf numFmtId="0" fontId="57" fillId="0" borderId="0"/>
    <xf numFmtId="0" fontId="43" fillId="0" borderId="0"/>
  </cellStyleXfs>
  <cellXfs count="1173">
    <xf numFmtId="0" fontId="0" fillId="0" borderId="0" xfId="0"/>
    <xf numFmtId="3" fontId="4" fillId="0" borderId="0" xfId="3" applyNumberFormat="1" applyFont="1"/>
    <xf numFmtId="0" fontId="4" fillId="0" borderId="0" xfId="3" applyFont="1"/>
    <xf numFmtId="3" fontId="7" fillId="0" borderId="0" xfId="3" applyNumberFormat="1" applyFont="1" applyAlignment="1">
      <alignment vertical="center"/>
    </xf>
    <xf numFmtId="0" fontId="7" fillId="0" borderId="0" xfId="3" applyFont="1" applyAlignment="1">
      <alignment vertical="center"/>
    </xf>
    <xf numFmtId="2" fontId="6" fillId="0" borderId="7" xfId="3" applyNumberFormat="1" applyFont="1" applyBorder="1" applyAlignment="1">
      <alignment horizontal="center" vertical="center" wrapText="1"/>
    </xf>
    <xf numFmtId="0" fontId="4" fillId="0" borderId="0" xfId="3" applyFont="1" applyAlignment="1">
      <alignment horizontal="center"/>
    </xf>
    <xf numFmtId="3" fontId="6" fillId="0" borderId="7" xfId="3" applyNumberFormat="1" applyFont="1" applyBorder="1" applyAlignment="1">
      <alignment horizontal="center" vertical="center" wrapText="1"/>
    </xf>
    <xf numFmtId="2" fontId="6" fillId="0" borderId="7" xfId="3" applyNumberFormat="1" applyFont="1" applyBorder="1" applyAlignment="1">
      <alignment vertical="center" wrapText="1"/>
    </xf>
    <xf numFmtId="3" fontId="8" fillId="0" borderId="7" xfId="3" applyNumberFormat="1" applyFont="1" applyBorder="1" applyAlignment="1">
      <alignment horizontal="right" vertical="center" wrapText="1"/>
    </xf>
    <xf numFmtId="0" fontId="8" fillId="0" borderId="0" xfId="3" applyFont="1"/>
    <xf numFmtId="3" fontId="9" fillId="0" borderId="7" xfId="3" applyNumberFormat="1" applyFont="1" applyBorder="1" applyAlignment="1">
      <alignment horizontal="center" vertical="center" wrapText="1"/>
    </xf>
    <xf numFmtId="2" fontId="9" fillId="0" borderId="7" xfId="3" applyNumberFormat="1" applyFont="1" applyBorder="1" applyAlignment="1">
      <alignment vertical="center" wrapText="1"/>
    </xf>
    <xf numFmtId="3" fontId="4" fillId="0" borderId="7" xfId="1" applyNumberFormat="1" applyFont="1" applyFill="1" applyBorder="1" applyAlignment="1">
      <alignment horizontal="right" vertical="center" wrapText="1"/>
    </xf>
    <xf numFmtId="3" fontId="4" fillId="0" borderId="7" xfId="3" applyNumberFormat="1" applyFont="1" applyBorder="1" applyAlignment="1">
      <alignment horizontal="right"/>
    </xf>
    <xf numFmtId="3" fontId="4" fillId="0" borderId="7" xfId="3" applyNumberFormat="1" applyFont="1" applyBorder="1"/>
    <xf numFmtId="49" fontId="4" fillId="0" borderId="7" xfId="4" applyNumberFormat="1" applyFont="1" applyBorder="1" applyAlignment="1">
      <alignment vertical="center" wrapText="1"/>
    </xf>
    <xf numFmtId="3" fontId="8" fillId="0" borderId="7" xfId="1" applyNumberFormat="1" applyFont="1" applyFill="1" applyBorder="1" applyAlignment="1">
      <alignment horizontal="right" vertical="center" wrapText="1"/>
    </xf>
    <xf numFmtId="166" fontId="8" fillId="0" borderId="0" xfId="3" applyNumberFormat="1" applyFont="1"/>
    <xf numFmtId="3" fontId="8" fillId="0" borderId="7" xfId="3" applyNumberFormat="1" applyFont="1" applyBorder="1" applyAlignment="1">
      <alignment horizontal="right"/>
    </xf>
    <xf numFmtId="10" fontId="8" fillId="0" borderId="0" xfId="2" applyNumberFormat="1" applyFont="1" applyFill="1"/>
    <xf numFmtId="3" fontId="8" fillId="0" borderId="0" xfId="3" applyNumberFormat="1" applyFont="1"/>
    <xf numFmtId="0" fontId="9" fillId="0" borderId="7" xfId="0" applyFont="1" applyBorder="1" applyAlignment="1">
      <alignment horizontal="center" vertical="center" wrapText="1"/>
    </xf>
    <xf numFmtId="0" fontId="9" fillId="0" borderId="7" xfId="0" applyFont="1" applyBorder="1" applyAlignment="1">
      <alignment vertical="center" wrapText="1"/>
    </xf>
    <xf numFmtId="2" fontId="6" fillId="0" borderId="7" xfId="0" applyNumberFormat="1" applyFont="1" applyBorder="1" applyAlignment="1">
      <alignment vertical="center" wrapText="1"/>
    </xf>
    <xf numFmtId="3" fontId="8" fillId="0" borderId="7" xfId="3" applyNumberFormat="1" applyFont="1" applyBorder="1"/>
    <xf numFmtId="167" fontId="8" fillId="0" borderId="0" xfId="3" applyNumberFormat="1" applyFont="1"/>
    <xf numFmtId="3" fontId="4" fillId="0" borderId="7" xfId="3" applyNumberFormat="1" applyFont="1" applyBorder="1" applyAlignment="1">
      <alignment horizontal="center"/>
    </xf>
    <xf numFmtId="2" fontId="4" fillId="0" borderId="7" xfId="3" quotePrefix="1" applyNumberFormat="1" applyFont="1" applyBorder="1"/>
    <xf numFmtId="3" fontId="4" fillId="0" borderId="7" xfId="1" applyNumberFormat="1" applyFont="1" applyFill="1" applyBorder="1" applyAlignment="1">
      <alignment horizontal="right"/>
    </xf>
    <xf numFmtId="3" fontId="8" fillId="0" borderId="7" xfId="3" applyNumberFormat="1" applyFont="1" applyBorder="1" applyAlignment="1">
      <alignment horizontal="center"/>
    </xf>
    <xf numFmtId="2" fontId="8" fillId="0" borderId="7" xfId="3" quotePrefix="1" applyNumberFormat="1" applyFont="1" applyBorder="1"/>
    <xf numFmtId="3" fontId="8" fillId="0" borderId="7" xfId="1" applyNumberFormat="1" applyFont="1" applyFill="1" applyBorder="1" applyAlignment="1">
      <alignment horizontal="right"/>
    </xf>
    <xf numFmtId="0" fontId="4" fillId="0" borderId="7" xfId="0" applyFont="1" applyBorder="1" applyAlignment="1">
      <alignment wrapText="1"/>
    </xf>
    <xf numFmtId="168" fontId="4" fillId="0" borderId="7" xfId="1" applyNumberFormat="1" applyFont="1" applyFill="1" applyBorder="1"/>
    <xf numFmtId="0" fontId="4" fillId="0" borderId="7" xfId="3" quotePrefix="1" applyFont="1" applyBorder="1" applyAlignment="1">
      <alignment wrapText="1"/>
    </xf>
    <xf numFmtId="0" fontId="8" fillId="0" borderId="7" xfId="3" quotePrefix="1" applyFont="1" applyBorder="1"/>
    <xf numFmtId="168" fontId="8" fillId="0" borderId="7" xfId="1" applyNumberFormat="1" applyFont="1" applyFill="1" applyBorder="1"/>
    <xf numFmtId="0" fontId="4" fillId="0" borderId="7" xfId="3" quotePrefix="1" applyFont="1" applyBorder="1"/>
    <xf numFmtId="3" fontId="4" fillId="0" borderId="9" xfId="3" applyNumberFormat="1" applyFont="1" applyBorder="1" applyAlignment="1">
      <alignment horizontal="center"/>
    </xf>
    <xf numFmtId="0" fontId="4" fillId="0" borderId="9" xfId="3" quotePrefix="1" applyFont="1" applyBorder="1"/>
    <xf numFmtId="168" fontId="4" fillId="0" borderId="9" xfId="1" applyNumberFormat="1" applyFont="1" applyFill="1" applyBorder="1"/>
    <xf numFmtId="3" fontId="4" fillId="0" borderId="0" xfId="3" applyNumberFormat="1" applyFont="1" applyAlignment="1">
      <alignment horizontal="center"/>
    </xf>
    <xf numFmtId="0" fontId="4" fillId="0" borderId="0" xfId="3" quotePrefix="1" applyFont="1"/>
    <xf numFmtId="168" fontId="4" fillId="0" borderId="0" xfId="1" applyNumberFormat="1" applyFont="1" applyFill="1" applyBorder="1"/>
    <xf numFmtId="3" fontId="8" fillId="0" borderId="0" xfId="3" applyNumberFormat="1" applyFont="1" applyAlignment="1">
      <alignment horizontal="center"/>
    </xf>
    <xf numFmtId="0" fontId="8" fillId="0" borderId="0" xfId="3" quotePrefix="1" applyFont="1"/>
    <xf numFmtId="168" fontId="8" fillId="0" borderId="0" xfId="1" applyNumberFormat="1" applyFont="1" applyFill="1" applyBorder="1"/>
    <xf numFmtId="0" fontId="4" fillId="0" borderId="0" xfId="6" applyFont="1"/>
    <xf numFmtId="0" fontId="4" fillId="0" borderId="0" xfId="6" applyFont="1" applyAlignment="1">
      <alignment horizontal="center"/>
    </xf>
    <xf numFmtId="0" fontId="4" fillId="0" borderId="0" xfId="0" applyFont="1"/>
    <xf numFmtId="0" fontId="4" fillId="0" borderId="0" xfId="7" applyFont="1"/>
    <xf numFmtId="0" fontId="4" fillId="0" borderId="0" xfId="7" applyFont="1" applyAlignment="1">
      <alignment horizontal="right"/>
    </xf>
    <xf numFmtId="0" fontId="4" fillId="0" borderId="0" xfId="0" applyFont="1" applyAlignment="1">
      <alignment horizontal="center" vertical="center"/>
    </xf>
    <xf numFmtId="0" fontId="8" fillId="0" borderId="7" xfId="7" applyFont="1" applyBorder="1" applyAlignment="1">
      <alignment horizontal="center" vertical="center" wrapText="1"/>
    </xf>
    <xf numFmtId="0" fontId="8" fillId="0" borderId="7" xfId="0" applyFont="1" applyBorder="1" applyAlignment="1">
      <alignment horizontal="center"/>
    </xf>
    <xf numFmtId="0" fontId="8" fillId="0" borderId="7" xfId="0" applyFont="1" applyBorder="1"/>
    <xf numFmtId="3" fontId="8" fillId="0" borderId="7" xfId="0" applyNumberFormat="1" applyFont="1" applyBorder="1"/>
    <xf numFmtId="0" fontId="8" fillId="0" borderId="0" xfId="0" applyFont="1"/>
    <xf numFmtId="0" fontId="4" fillId="0" borderId="7" xfId="0" applyFont="1" applyBorder="1" applyAlignment="1">
      <alignment horizontal="center"/>
    </xf>
    <xf numFmtId="0" fontId="4" fillId="0" borderId="7" xfId="0" applyFont="1" applyBorder="1"/>
    <xf numFmtId="3" fontId="4" fillId="0" borderId="7" xfId="0" applyNumberFormat="1" applyFont="1" applyBorder="1"/>
    <xf numFmtId="3" fontId="4" fillId="0" borderId="0" xfId="0" applyNumberFormat="1" applyFont="1"/>
    <xf numFmtId="0" fontId="4" fillId="0" borderId="7" xfId="0" applyFont="1" applyBorder="1" applyAlignment="1">
      <alignment horizontal="center" vertical="center" wrapText="1"/>
    </xf>
    <xf numFmtId="0" fontId="4" fillId="0" borderId="7" xfId="0" applyFont="1" applyBorder="1" applyAlignment="1">
      <alignment vertical="center" wrapText="1"/>
    </xf>
    <xf numFmtId="3" fontId="4" fillId="0" borderId="7" xfId="0" applyNumberFormat="1" applyFont="1" applyBorder="1" applyAlignment="1">
      <alignment vertical="center" wrapText="1"/>
    </xf>
    <xf numFmtId="0" fontId="4" fillId="0" borderId="0" xfId="0" applyFont="1" applyAlignment="1">
      <alignment vertical="center" wrapText="1"/>
    </xf>
    <xf numFmtId="0" fontId="4" fillId="0" borderId="7" xfId="0" quotePrefix="1" applyFont="1" applyBorder="1"/>
    <xf numFmtId="0" fontId="8" fillId="0" borderId="7" xfId="0" quotePrefix="1" applyFont="1" applyBorder="1"/>
    <xf numFmtId="0" fontId="8" fillId="0" borderId="9" xfId="0" applyFont="1" applyBorder="1" applyAlignment="1">
      <alignment horizontal="center"/>
    </xf>
    <xf numFmtId="0" fontId="8" fillId="0" borderId="9" xfId="0" applyFont="1" applyBorder="1"/>
    <xf numFmtId="3" fontId="8" fillId="0" borderId="9" xfId="0" applyNumberFormat="1" applyFont="1" applyBorder="1"/>
    <xf numFmtId="165" fontId="4" fillId="0" borderId="0" xfId="1" applyNumberFormat="1" applyFont="1" applyFill="1"/>
    <xf numFmtId="165" fontId="4" fillId="0" borderId="0" xfId="0" applyNumberFormat="1" applyFont="1"/>
    <xf numFmtId="0" fontId="14" fillId="0" borderId="0" xfId="8" applyFont="1"/>
    <xf numFmtId="0" fontId="15" fillId="0" borderId="0" xfId="4" applyFont="1" applyAlignment="1">
      <alignment wrapText="1"/>
    </xf>
    <xf numFmtId="3" fontId="16" fillId="0" borderId="0" xfId="4" applyNumberFormat="1" applyFont="1"/>
    <xf numFmtId="9" fontId="16" fillId="0" borderId="0" xfId="2" applyFont="1" applyFill="1" applyAlignment="1"/>
    <xf numFmtId="9" fontId="15" fillId="0" borderId="0" xfId="2" applyFont="1" applyFill="1"/>
    <xf numFmtId="3" fontId="15" fillId="0" borderId="0" xfId="4" applyNumberFormat="1" applyFont="1"/>
    <xf numFmtId="0" fontId="15" fillId="0" borderId="0" xfId="4" applyFont="1"/>
    <xf numFmtId="0" fontId="14" fillId="0" borderId="0" xfId="4" applyFont="1"/>
    <xf numFmtId="0" fontId="11" fillId="0" borderId="0" xfId="4" applyFont="1" applyAlignment="1">
      <alignment horizontal="center"/>
    </xf>
    <xf numFmtId="0" fontId="17" fillId="0" borderId="0" xfId="4" applyFont="1" applyAlignment="1">
      <alignment wrapText="1"/>
    </xf>
    <xf numFmtId="3" fontId="11" fillId="0" borderId="1" xfId="4" applyNumberFormat="1" applyFont="1" applyBorder="1"/>
    <xf numFmtId="9" fontId="11" fillId="0" borderId="1" xfId="2" applyFont="1" applyFill="1" applyBorder="1" applyAlignment="1"/>
    <xf numFmtId="0" fontId="14" fillId="0" borderId="0" xfId="4" applyFont="1" applyAlignment="1">
      <alignment horizontal="center"/>
    </xf>
    <xf numFmtId="3" fontId="14" fillId="0" borderId="7" xfId="9" applyNumberFormat="1" applyFont="1" applyBorder="1" applyAlignment="1">
      <alignment horizontal="center" vertical="center" wrapText="1"/>
    </xf>
    <xf numFmtId="9" fontId="14" fillId="0" borderId="7" xfId="2" applyFont="1" applyFill="1" applyBorder="1" applyAlignment="1">
      <alignment horizontal="center" vertical="center" wrapText="1"/>
    </xf>
    <xf numFmtId="0" fontId="14" fillId="0" borderId="1" xfId="4" applyFont="1" applyBorder="1" applyAlignment="1">
      <alignment horizontal="center"/>
    </xf>
    <xf numFmtId="0" fontId="15" fillId="0" borderId="7" xfId="4" applyFont="1" applyBorder="1" applyAlignment="1">
      <alignment horizontal="center"/>
    </xf>
    <xf numFmtId="0" fontId="15" fillId="0" borderId="7" xfId="4" applyFont="1" applyBorder="1" applyAlignment="1">
      <alignment horizontal="center" vertical="center" wrapText="1"/>
    </xf>
    <xf numFmtId="3" fontId="14" fillId="0" borderId="7" xfId="9" applyNumberFormat="1" applyFont="1" applyBorder="1" applyAlignment="1">
      <alignment horizontal="center" vertical="center"/>
    </xf>
    <xf numFmtId="9" fontId="14" fillId="0" borderId="7" xfId="2" applyFont="1" applyFill="1" applyBorder="1" applyAlignment="1">
      <alignment horizontal="center" vertical="center"/>
    </xf>
    <xf numFmtId="0" fontId="15" fillId="0" borderId="0" xfId="4" applyFont="1" applyAlignment="1">
      <alignment horizontal="center"/>
    </xf>
    <xf numFmtId="0" fontId="14" fillId="0" borderId="7" xfId="4" applyFont="1" applyBorder="1" applyAlignment="1">
      <alignment horizontal="center" vertical="center"/>
    </xf>
    <xf numFmtId="0" fontId="14" fillId="0" borderId="7" xfId="4" applyFont="1" applyBorder="1" applyAlignment="1">
      <alignment vertical="center" wrapText="1"/>
    </xf>
    <xf numFmtId="3" fontId="14" fillId="0" borderId="7" xfId="4" applyNumberFormat="1" applyFont="1" applyBorder="1" applyAlignment="1">
      <alignment horizontal="right" vertical="center"/>
    </xf>
    <xf numFmtId="9" fontId="14" fillId="0" borderId="7" xfId="2" applyFont="1" applyFill="1" applyBorder="1" applyAlignment="1">
      <alignment horizontal="right" vertical="center"/>
    </xf>
    <xf numFmtId="0" fontId="14" fillId="0" borderId="0" xfId="4" applyFont="1" applyAlignment="1">
      <alignment horizontal="center" vertical="center"/>
    </xf>
    <xf numFmtId="0" fontId="11" fillId="0" borderId="7" xfId="4" applyFont="1" applyBorder="1" applyAlignment="1">
      <alignment horizontal="center" vertical="center"/>
    </xf>
    <xf numFmtId="0" fontId="11" fillId="0" borderId="7" xfId="4" applyFont="1" applyBorder="1" applyAlignment="1">
      <alignment vertical="center" wrapText="1"/>
    </xf>
    <xf numFmtId="3" fontId="11" fillId="0" borderId="7" xfId="4" applyNumberFormat="1" applyFont="1" applyBorder="1" applyAlignment="1">
      <alignment horizontal="right" vertical="center"/>
    </xf>
    <xf numFmtId="10" fontId="11" fillId="0" borderId="7" xfId="2" applyNumberFormat="1" applyFont="1" applyFill="1" applyBorder="1" applyAlignment="1">
      <alignment horizontal="right" vertical="center"/>
    </xf>
    <xf numFmtId="9" fontId="11" fillId="0" borderId="7" xfId="2" applyFont="1" applyFill="1" applyBorder="1" applyAlignment="1">
      <alignment horizontal="right" vertical="center"/>
    </xf>
    <xf numFmtId="0" fontId="11" fillId="0" borderId="0" xfId="4" applyFont="1" applyAlignment="1">
      <alignment horizontal="center" vertical="center"/>
    </xf>
    <xf numFmtId="49" fontId="14" fillId="0" borderId="7" xfId="4" applyNumberFormat="1" applyFont="1" applyBorder="1" applyAlignment="1">
      <alignment horizontal="left" vertical="center" wrapText="1"/>
    </xf>
    <xf numFmtId="3" fontId="14" fillId="0" borderId="7" xfId="4" quotePrefix="1" applyNumberFormat="1" applyFont="1" applyBorder="1" applyAlignment="1">
      <alignment horizontal="right" vertical="center"/>
    </xf>
    <xf numFmtId="0" fontId="18" fillId="0" borderId="0" xfId="4" applyFont="1" applyAlignment="1">
      <alignment vertical="center"/>
    </xf>
    <xf numFmtId="0" fontId="19" fillId="0" borderId="0" xfId="4" applyFont="1" applyAlignment="1">
      <alignment vertical="center"/>
    </xf>
    <xf numFmtId="0" fontId="16" fillId="0" borderId="7" xfId="4" applyFont="1" applyBorder="1" applyAlignment="1">
      <alignment horizontal="center" vertical="center"/>
    </xf>
    <xf numFmtId="49" fontId="16" fillId="0" borderId="7" xfId="4" applyNumberFormat="1" applyFont="1" applyBorder="1" applyAlignment="1">
      <alignment horizontal="left" vertical="center" wrapText="1"/>
    </xf>
    <xf numFmtId="3" fontId="16" fillId="0" borderId="7" xfId="4" quotePrefix="1" applyNumberFormat="1" applyFont="1" applyBorder="1" applyAlignment="1">
      <alignment horizontal="right" vertical="center"/>
    </xf>
    <xf numFmtId="9" fontId="16" fillId="0" borderId="7" xfId="2" applyFont="1" applyFill="1" applyBorder="1" applyAlignment="1">
      <alignment horizontal="right" vertical="center"/>
    </xf>
    <xf numFmtId="0" fontId="20" fillId="0" borderId="0" xfId="4" applyFont="1" applyAlignment="1">
      <alignment vertical="center"/>
    </xf>
    <xf numFmtId="0" fontId="15" fillId="0" borderId="7" xfId="4" applyFont="1" applyBorder="1" applyAlignment="1">
      <alignment horizontal="center" vertical="center"/>
    </xf>
    <xf numFmtId="49" fontId="15" fillId="0" borderId="7" xfId="4" applyNumberFormat="1" applyFont="1" applyBorder="1" applyAlignment="1">
      <alignment vertical="center" wrapText="1"/>
    </xf>
    <xf numFmtId="3" fontId="15" fillId="0" borderId="7" xfId="4" quotePrefix="1" applyNumberFormat="1" applyFont="1" applyBorder="1" applyAlignment="1">
      <alignment horizontal="right" vertical="center"/>
    </xf>
    <xf numFmtId="9" fontId="15" fillId="0" borderId="7" xfId="2" applyFont="1" applyFill="1" applyBorder="1" applyAlignment="1">
      <alignment horizontal="right" vertical="center"/>
    </xf>
    <xf numFmtId="0" fontId="17" fillId="0" borderId="0" xfId="4" applyFont="1" applyAlignment="1">
      <alignment vertical="center"/>
    </xf>
    <xf numFmtId="49" fontId="15" fillId="0" borderId="7" xfId="4" quotePrefix="1" applyNumberFormat="1" applyFont="1" applyBorder="1" applyAlignment="1">
      <alignment vertical="center" wrapText="1"/>
    </xf>
    <xf numFmtId="3" fontId="15" fillId="0" borderId="7" xfId="4" applyNumberFormat="1" applyFont="1" applyBorder="1" applyAlignment="1">
      <alignment vertical="center"/>
    </xf>
    <xf numFmtId="0" fontId="15" fillId="0" borderId="0" xfId="4" applyFont="1" applyAlignment="1">
      <alignment vertical="center"/>
    </xf>
    <xf numFmtId="49" fontId="11" fillId="0" borderId="7" xfId="4" applyNumberFormat="1" applyFont="1" applyBorder="1" applyAlignment="1">
      <alignment vertical="center" wrapText="1"/>
    </xf>
    <xf numFmtId="0" fontId="11" fillId="0" borderId="0" xfId="4" applyFont="1" applyAlignment="1">
      <alignment vertical="center"/>
    </xf>
    <xf numFmtId="49" fontId="15" fillId="0" borderId="7" xfId="4" applyNumberFormat="1" applyFont="1" applyBorder="1" applyAlignment="1">
      <alignment horizontal="left" vertical="center" wrapText="1"/>
    </xf>
    <xf numFmtId="3" fontId="11" fillId="0" borderId="7" xfId="4" applyNumberFormat="1" applyFont="1" applyBorder="1" applyAlignment="1">
      <alignment vertical="center"/>
    </xf>
    <xf numFmtId="3" fontId="11" fillId="0" borderId="7" xfId="4" quotePrefix="1" applyNumberFormat="1" applyFont="1" applyBorder="1" applyAlignment="1">
      <alignment horizontal="right" vertical="center"/>
    </xf>
    <xf numFmtId="0" fontId="15" fillId="0" borderId="7" xfId="4" applyFont="1" applyBorder="1" applyAlignment="1">
      <alignment vertical="center" wrapText="1"/>
    </xf>
    <xf numFmtId="0" fontId="11" fillId="0" borderId="7" xfId="4" quotePrefix="1" applyFont="1" applyBorder="1" applyAlignment="1">
      <alignment vertical="center" wrapText="1"/>
    </xf>
    <xf numFmtId="3" fontId="15" fillId="0" borderId="7" xfId="11" applyNumberFormat="1" applyFont="1" applyFill="1" applyBorder="1"/>
    <xf numFmtId="0" fontId="15" fillId="0" borderId="7" xfId="3" quotePrefix="1" applyFont="1" applyBorder="1"/>
    <xf numFmtId="49" fontId="11" fillId="0" borderId="7" xfId="4" quotePrefix="1" applyNumberFormat="1" applyFont="1" applyBorder="1" applyAlignment="1">
      <alignment vertical="center" wrapText="1"/>
    </xf>
    <xf numFmtId="3" fontId="14" fillId="0" borderId="7" xfId="4" applyNumberFormat="1" applyFont="1" applyBorder="1" applyAlignment="1">
      <alignment vertical="center"/>
    </xf>
    <xf numFmtId="9" fontId="15" fillId="0" borderId="7" xfId="2" applyFont="1" applyFill="1" applyBorder="1" applyAlignment="1">
      <alignment vertical="center"/>
    </xf>
    <xf numFmtId="49" fontId="14" fillId="0" borderId="7" xfId="4" applyNumberFormat="1" applyFont="1" applyBorder="1" applyAlignment="1">
      <alignment vertical="center" wrapText="1"/>
    </xf>
    <xf numFmtId="9" fontId="14" fillId="0" borderId="7" xfId="2" applyFont="1" applyFill="1" applyBorder="1" applyAlignment="1">
      <alignment vertical="center"/>
    </xf>
    <xf numFmtId="0" fontId="14" fillId="0" borderId="0" xfId="4" applyFont="1" applyAlignment="1">
      <alignment vertical="center"/>
    </xf>
    <xf numFmtId="0" fontId="14" fillId="0" borderId="9" xfId="4" applyFont="1" applyBorder="1" applyAlignment="1">
      <alignment horizontal="center" vertical="center"/>
    </xf>
    <xf numFmtId="49" fontId="14" fillId="0" borderId="9" xfId="4" applyNumberFormat="1" applyFont="1" applyBorder="1" applyAlignment="1">
      <alignment vertical="center" wrapText="1"/>
    </xf>
    <xf numFmtId="3" fontId="14" fillId="0" borderId="9" xfId="4" applyNumberFormat="1" applyFont="1" applyBorder="1" applyAlignment="1">
      <alignment vertical="center"/>
    </xf>
    <xf numFmtId="9" fontId="14" fillId="0" borderId="9" xfId="2" applyFont="1" applyFill="1" applyBorder="1" applyAlignment="1">
      <alignment vertical="center"/>
    </xf>
    <xf numFmtId="0" fontId="15" fillId="0" borderId="0" xfId="12" applyFont="1" applyAlignment="1">
      <alignment vertical="center"/>
    </xf>
    <xf numFmtId="3" fontId="15" fillId="0" borderId="0" xfId="12" applyNumberFormat="1" applyFont="1" applyAlignment="1">
      <alignment horizontal="right" vertical="center"/>
    </xf>
    <xf numFmtId="0" fontId="15" fillId="0" borderId="0" xfId="12" applyFont="1" applyAlignment="1">
      <alignment vertical="center" wrapText="1"/>
    </xf>
    <xf numFmtId="3" fontId="14" fillId="0" borderId="7" xfId="12" applyNumberFormat="1" applyFont="1" applyBorder="1" applyAlignment="1">
      <alignment horizontal="center" vertical="center" wrapText="1"/>
    </xf>
    <xf numFmtId="0" fontId="14" fillId="0" borderId="7" xfId="12" applyFont="1" applyBorder="1" applyAlignment="1">
      <alignment horizontal="center" vertical="center" wrapText="1"/>
    </xf>
    <xf numFmtId="0" fontId="15" fillId="0" borderId="0" xfId="12" applyFont="1" applyAlignment="1">
      <alignment horizontal="center" vertical="center"/>
    </xf>
    <xf numFmtId="0" fontId="14" fillId="0" borderId="7" xfId="12" applyFont="1" applyBorder="1" applyAlignment="1">
      <alignment vertical="center" wrapText="1"/>
    </xf>
    <xf numFmtId="3" fontId="14" fillId="0" borderId="7" xfId="12" applyNumberFormat="1" applyFont="1" applyBorder="1" applyAlignment="1">
      <alignment horizontal="right" vertical="center" wrapText="1"/>
    </xf>
    <xf numFmtId="0" fontId="14" fillId="0" borderId="0" xfId="12" applyFont="1" applyAlignment="1">
      <alignment vertical="center"/>
    </xf>
    <xf numFmtId="0" fontId="15" fillId="0" borderId="7" xfId="12" applyFont="1" applyBorder="1" applyAlignment="1">
      <alignment horizontal="center" vertical="center" wrapText="1"/>
    </xf>
    <xf numFmtId="0" fontId="15" fillId="0" borderId="7" xfId="12" applyFont="1" applyBorder="1" applyAlignment="1">
      <alignment vertical="center" wrapText="1"/>
    </xf>
    <xf numFmtId="3" fontId="15" fillId="0" borderId="7" xfId="12" applyNumberFormat="1" applyFont="1" applyBorder="1" applyAlignment="1">
      <alignment horizontal="right" vertical="center" wrapText="1"/>
    </xf>
    <xf numFmtId="0" fontId="11" fillId="0" borderId="7" xfId="12" applyFont="1" applyBorder="1" applyAlignment="1">
      <alignment vertical="center" wrapText="1"/>
    </xf>
    <xf numFmtId="0" fontId="14" fillId="0" borderId="9" xfId="12" applyFont="1" applyBorder="1" applyAlignment="1">
      <alignment horizontal="center" vertical="center" wrapText="1"/>
    </xf>
    <xf numFmtId="0" fontId="14" fillId="0" borderId="9" xfId="12" applyFont="1" applyBorder="1" applyAlignment="1">
      <alignment vertical="center" wrapText="1"/>
    </xf>
    <xf numFmtId="3" fontId="14" fillId="0" borderId="9" xfId="12" applyNumberFormat="1" applyFont="1" applyBorder="1" applyAlignment="1">
      <alignment horizontal="right" vertical="center" wrapText="1"/>
    </xf>
    <xf numFmtId="0" fontId="16" fillId="0" borderId="0" xfId="12" applyFont="1" applyAlignment="1">
      <alignment vertical="center"/>
    </xf>
    <xf numFmtId="3" fontId="14" fillId="0" borderId="0" xfId="12" applyNumberFormat="1" applyFont="1" applyAlignment="1">
      <alignment horizontal="right" vertical="center" wrapText="1"/>
    </xf>
    <xf numFmtId="0" fontId="24" fillId="0" borderId="0" xfId="0" applyFont="1" applyAlignment="1">
      <alignment vertical="center"/>
    </xf>
    <xf numFmtId="0" fontId="15" fillId="0" borderId="0" xfId="0" applyFont="1"/>
    <xf numFmtId="0" fontId="25" fillId="0" borderId="0" xfId="0" applyFont="1" applyAlignment="1">
      <alignment vertical="center"/>
    </xf>
    <xf numFmtId="3" fontId="25" fillId="0" borderId="0" xfId="0" applyNumberFormat="1" applyFont="1" applyAlignment="1">
      <alignment vertical="center"/>
    </xf>
    <xf numFmtId="3" fontId="15" fillId="0" borderId="0" xfId="0" applyNumberFormat="1" applyFont="1"/>
    <xf numFmtId="0" fontId="15" fillId="0" borderId="0" xfId="0" applyFont="1" applyAlignment="1">
      <alignment horizontal="center"/>
    </xf>
    <xf numFmtId="3" fontId="24" fillId="0" borderId="7" xfId="0" applyNumberFormat="1" applyFont="1" applyBorder="1" applyAlignment="1">
      <alignment horizontal="center" vertical="center" wrapText="1"/>
    </xf>
    <xf numFmtId="3" fontId="24" fillId="0" borderId="8" xfId="0" applyNumberFormat="1" applyFont="1" applyBorder="1" applyAlignment="1">
      <alignment horizontal="center" vertical="center" wrapText="1"/>
    </xf>
    <xf numFmtId="3" fontId="26" fillId="0" borderId="7" xfId="0" applyNumberFormat="1" applyFont="1" applyBorder="1" applyAlignment="1">
      <alignment horizontal="center" vertical="center" wrapText="1"/>
    </xf>
    <xf numFmtId="3" fontId="15" fillId="0" borderId="7" xfId="0" applyNumberFormat="1" applyFont="1" applyBorder="1" applyAlignment="1">
      <alignment horizontal="center"/>
    </xf>
    <xf numFmtId="3" fontId="15" fillId="0" borderId="7" xfId="0" applyNumberFormat="1" applyFont="1" applyBorder="1"/>
    <xf numFmtId="3" fontId="24" fillId="0" borderId="7" xfId="0" applyNumberFormat="1" applyFont="1" applyBorder="1" applyAlignment="1">
      <alignment vertical="center" wrapText="1"/>
    </xf>
    <xf numFmtId="3" fontId="24" fillId="0" borderId="7" xfId="0" applyNumberFormat="1" applyFont="1" applyBorder="1" applyAlignment="1">
      <alignment horizontal="right" vertical="center" wrapText="1"/>
    </xf>
    <xf numFmtId="0" fontId="14" fillId="0" borderId="0" xfId="0" applyFont="1"/>
    <xf numFmtId="3" fontId="25" fillId="0" borderId="7" xfId="0" applyNumberFormat="1" applyFont="1" applyBorder="1" applyAlignment="1">
      <alignment vertical="center" wrapText="1"/>
    </xf>
    <xf numFmtId="3" fontId="26" fillId="0" borderId="7" xfId="0" applyNumberFormat="1" applyFont="1" applyBorder="1" applyAlignment="1">
      <alignment horizontal="right" vertical="center" wrapText="1"/>
    </xf>
    <xf numFmtId="3" fontId="14" fillId="0" borderId="7" xfId="0" applyNumberFormat="1" applyFont="1" applyBorder="1"/>
    <xf numFmtId="0" fontId="6" fillId="0" borderId="7" xfId="0" applyFont="1" applyBorder="1" applyAlignment="1">
      <alignment vertical="center" wrapText="1"/>
    </xf>
    <xf numFmtId="3" fontId="26" fillId="0" borderId="7" xfId="0" applyNumberFormat="1" applyFont="1" applyBorder="1" applyAlignment="1">
      <alignment vertical="center" wrapText="1"/>
    </xf>
    <xf numFmtId="0" fontId="26" fillId="0" borderId="7" xfId="0" applyFont="1" applyBorder="1" applyAlignment="1">
      <alignment vertical="center" wrapText="1"/>
    </xf>
    <xf numFmtId="169" fontId="15" fillId="0" borderId="7" xfId="5" applyNumberFormat="1" applyFont="1" applyFill="1" applyBorder="1" applyAlignment="1">
      <alignment vertical="center" wrapText="1"/>
    </xf>
    <xf numFmtId="0" fontId="26" fillId="0" borderId="7" xfId="0" applyFont="1" applyBorder="1" applyAlignment="1">
      <alignment horizontal="center" vertical="center" wrapText="1"/>
    </xf>
    <xf numFmtId="3" fontId="25" fillId="0" borderId="7" xfId="0" applyNumberFormat="1" applyFont="1" applyBorder="1" applyAlignment="1">
      <alignment horizontal="center" vertical="center" wrapText="1"/>
    </xf>
    <xf numFmtId="3" fontId="26" fillId="0" borderId="9" xfId="0" applyNumberFormat="1" applyFont="1" applyBorder="1" applyAlignment="1">
      <alignment horizontal="center" vertical="center" wrapText="1"/>
    </xf>
    <xf numFmtId="3" fontId="26" fillId="0" borderId="9" xfId="0" applyNumberFormat="1" applyFont="1" applyBorder="1" applyAlignment="1">
      <alignment vertical="center" wrapText="1"/>
    </xf>
    <xf numFmtId="3" fontId="15" fillId="0" borderId="9" xfId="0" applyNumberFormat="1" applyFont="1" applyBorder="1"/>
    <xf numFmtId="3" fontId="24" fillId="0" borderId="15" xfId="0" applyNumberFormat="1" applyFont="1" applyBorder="1" applyAlignment="1">
      <alignment horizontal="center" vertical="center" wrapText="1"/>
    </xf>
    <xf numFmtId="3" fontId="24" fillId="0" borderId="15" xfId="0" applyNumberFormat="1" applyFont="1" applyBorder="1" applyAlignment="1">
      <alignment vertical="center" wrapText="1"/>
    </xf>
    <xf numFmtId="3" fontId="15" fillId="0" borderId="15" xfId="0" applyNumberFormat="1" applyFont="1" applyBorder="1"/>
    <xf numFmtId="0" fontId="27" fillId="0" borderId="0" xfId="13" applyFont="1" applyAlignment="1">
      <alignment horizontal="center"/>
    </xf>
    <xf numFmtId="2" fontId="27" fillId="0" borderId="0" xfId="13" applyNumberFormat="1" applyFont="1" applyAlignment="1">
      <alignment horizontal="center" vertical="center" wrapText="1"/>
    </xf>
    <xf numFmtId="0" fontId="27" fillId="0" borderId="0" xfId="13" applyFont="1"/>
    <xf numFmtId="3" fontId="27" fillId="0" borderId="0" xfId="13" applyNumberFormat="1" applyFont="1" applyAlignment="1">
      <alignment horizontal="center"/>
    </xf>
    <xf numFmtId="165" fontId="27" fillId="0" borderId="0" xfId="1" applyNumberFormat="1" applyFont="1" applyFill="1"/>
    <xf numFmtId="2" fontId="27" fillId="0" borderId="0" xfId="13" applyNumberFormat="1" applyFont="1" applyAlignment="1">
      <alignment wrapText="1"/>
    </xf>
    <xf numFmtId="0" fontId="28" fillId="0" borderId="0" xfId="13" applyFont="1"/>
    <xf numFmtId="165" fontId="28" fillId="0" borderId="0" xfId="1" applyNumberFormat="1" applyFont="1" applyFill="1"/>
    <xf numFmtId="0" fontId="28" fillId="0" borderId="7" xfId="13" applyFont="1" applyBorder="1" applyAlignment="1">
      <alignment horizontal="center" vertical="center" wrapText="1"/>
    </xf>
    <xf numFmtId="0" fontId="28" fillId="0" borderId="0" xfId="13" applyFont="1" applyAlignment="1">
      <alignment horizontal="center" vertical="center" wrapText="1"/>
    </xf>
    <xf numFmtId="165" fontId="27" fillId="0" borderId="0" xfId="1" applyNumberFormat="1" applyFont="1" applyFill="1" applyAlignment="1">
      <alignment horizontal="center" vertical="center" wrapText="1"/>
    </xf>
    <xf numFmtId="0" fontId="28" fillId="0" borderId="7" xfId="13" applyFont="1" applyBorder="1" applyAlignment="1">
      <alignment horizontal="center"/>
    </xf>
    <xf numFmtId="2" fontId="28" fillId="0" borderId="7" xfId="13" applyNumberFormat="1" applyFont="1" applyBorder="1" applyAlignment="1">
      <alignment wrapText="1"/>
    </xf>
    <xf numFmtId="3" fontId="28" fillId="0" borderId="7" xfId="13" applyNumberFormat="1" applyFont="1" applyBorder="1" applyAlignment="1">
      <alignment horizontal="right" vertical="center" wrapText="1"/>
    </xf>
    <xf numFmtId="0" fontId="27" fillId="0" borderId="7" xfId="13" applyFont="1" applyBorder="1" applyAlignment="1">
      <alignment horizontal="center"/>
    </xf>
    <xf numFmtId="2" fontId="27" fillId="0" borderId="7" xfId="13" applyNumberFormat="1" applyFont="1" applyBorder="1" applyAlignment="1">
      <alignment wrapText="1"/>
    </xf>
    <xf numFmtId="3" fontId="27" fillId="0" borderId="7" xfId="13" applyNumberFormat="1" applyFont="1" applyBorder="1" applyAlignment="1">
      <alignment horizontal="right" vertical="center" wrapText="1"/>
    </xf>
    <xf numFmtId="0" fontId="28" fillId="0" borderId="7" xfId="13" applyFont="1" applyBorder="1" applyAlignment="1">
      <alignment horizontal="center" vertical="center"/>
    </xf>
    <xf numFmtId="0" fontId="28" fillId="0" borderId="7" xfId="13" applyFont="1" applyBorder="1" applyAlignment="1">
      <alignment horizontal="right" vertical="center"/>
    </xf>
    <xf numFmtId="3" fontId="28" fillId="0" borderId="0" xfId="13" applyNumberFormat="1" applyFont="1" applyAlignment="1">
      <alignment horizontal="center" vertical="center"/>
    </xf>
    <xf numFmtId="0" fontId="28" fillId="0" borderId="0" xfId="13" applyFont="1" applyAlignment="1">
      <alignment horizontal="center" vertical="center"/>
    </xf>
    <xf numFmtId="165" fontId="28" fillId="0" borderId="0" xfId="1" applyNumberFormat="1" applyFont="1" applyFill="1" applyAlignment="1">
      <alignment horizontal="center" vertical="center"/>
    </xf>
    <xf numFmtId="0" fontId="27" fillId="0" borderId="7" xfId="13" applyFont="1" applyBorder="1" applyAlignment="1">
      <alignment horizontal="center" vertical="center"/>
    </xf>
    <xf numFmtId="14" fontId="27" fillId="0" borderId="7" xfId="13" applyNumberFormat="1" applyFont="1" applyBorder="1" applyAlignment="1">
      <alignment horizontal="right" vertical="center"/>
    </xf>
    <xf numFmtId="0" fontId="27" fillId="0" borderId="0" xfId="13" applyFont="1" applyAlignment="1">
      <alignment horizontal="center" vertical="center"/>
    </xf>
    <xf numFmtId="165" fontId="27" fillId="0" borderId="0" xfId="1" applyNumberFormat="1" applyFont="1" applyFill="1" applyAlignment="1">
      <alignment horizontal="center" vertical="center"/>
    </xf>
    <xf numFmtId="1" fontId="27" fillId="0" borderId="7" xfId="13" applyNumberFormat="1" applyFont="1" applyBorder="1" applyAlignment="1">
      <alignment horizontal="center" vertical="center"/>
    </xf>
    <xf numFmtId="3" fontId="27" fillId="0" borderId="0" xfId="13" applyNumberFormat="1" applyFont="1" applyAlignment="1">
      <alignment horizontal="center" vertical="center"/>
    </xf>
    <xf numFmtId="0" fontId="28" fillId="0" borderId="9" xfId="13" applyFont="1" applyBorder="1" applyAlignment="1">
      <alignment horizontal="center"/>
    </xf>
    <xf numFmtId="2" fontId="28" fillId="0" borderId="9" xfId="13" applyNumberFormat="1" applyFont="1" applyBorder="1" applyAlignment="1">
      <alignment horizontal="left" vertical="center" wrapText="1"/>
    </xf>
    <xf numFmtId="0" fontId="28" fillId="0" borderId="9" xfId="13" applyFont="1" applyBorder="1"/>
    <xf numFmtId="3" fontId="28" fillId="0" borderId="9" xfId="13" applyNumberFormat="1" applyFont="1" applyBorder="1"/>
    <xf numFmtId="3" fontId="28" fillId="0" borderId="0" xfId="13" applyNumberFormat="1" applyFont="1"/>
    <xf numFmtId="0" fontId="27" fillId="0" borderId="8" xfId="13" applyFont="1" applyBorder="1" applyAlignment="1">
      <alignment horizontal="center"/>
    </xf>
    <xf numFmtId="2" fontId="27" fillId="0" borderId="8" xfId="13" applyNumberFormat="1" applyFont="1" applyBorder="1" applyAlignment="1">
      <alignment horizontal="left" vertical="center" wrapText="1"/>
    </xf>
    <xf numFmtId="0" fontId="27" fillId="0" borderId="8" xfId="13" applyFont="1" applyBorder="1"/>
    <xf numFmtId="3" fontId="27" fillId="0" borderId="8" xfId="13" applyNumberFormat="1" applyFont="1" applyBorder="1"/>
    <xf numFmtId="0" fontId="27" fillId="0" borderId="9" xfId="13" applyFont="1" applyBorder="1" applyAlignment="1">
      <alignment horizontal="center"/>
    </xf>
    <xf numFmtId="2" fontId="27" fillId="0" borderId="9" xfId="13" applyNumberFormat="1" applyFont="1" applyBorder="1" applyAlignment="1">
      <alignment wrapText="1"/>
    </xf>
    <xf numFmtId="0" fontId="27" fillId="0" borderId="9" xfId="13" applyFont="1" applyBorder="1"/>
    <xf numFmtId="3" fontId="27" fillId="0" borderId="9" xfId="13" applyNumberFormat="1" applyFont="1" applyBorder="1"/>
    <xf numFmtId="3" fontId="27" fillId="0" borderId="0" xfId="13" applyNumberFormat="1" applyFont="1"/>
    <xf numFmtId="3" fontId="27" fillId="0" borderId="0" xfId="13" quotePrefix="1" applyNumberFormat="1" applyFont="1"/>
    <xf numFmtId="3" fontId="30" fillId="0" borderId="0" xfId="0" applyNumberFormat="1" applyFont="1" applyAlignment="1">
      <alignment wrapText="1"/>
    </xf>
    <xf numFmtId="3" fontId="30" fillId="0" borderId="0" xfId="0" applyNumberFormat="1" applyFont="1" applyAlignment="1">
      <alignment horizontal="center"/>
    </xf>
    <xf numFmtId="3" fontId="30" fillId="0" borderId="0" xfId="0" applyNumberFormat="1" applyFont="1"/>
    <xf numFmtId="3" fontId="31" fillId="0" borderId="2" xfId="0" applyNumberFormat="1" applyFont="1" applyBorder="1" applyAlignment="1">
      <alignment horizontal="center" vertical="center" wrapText="1"/>
    </xf>
    <xf numFmtId="3" fontId="31" fillId="0" borderId="0" xfId="0" applyNumberFormat="1" applyFont="1" applyAlignment="1">
      <alignment horizontal="center" vertical="center" wrapText="1"/>
    </xf>
    <xf numFmtId="3" fontId="31" fillId="0" borderId="7" xfId="0" applyNumberFormat="1" applyFont="1" applyBorder="1" applyAlignment="1">
      <alignment horizontal="center"/>
    </xf>
    <xf numFmtId="3" fontId="31" fillId="0" borderId="7" xfId="0" applyNumberFormat="1" applyFont="1" applyBorder="1" applyAlignment="1">
      <alignment wrapText="1"/>
    </xf>
    <xf numFmtId="3" fontId="31" fillId="0" borderId="7" xfId="0" applyNumberFormat="1" applyFont="1" applyBorder="1" applyAlignment="1">
      <alignment horizontal="right"/>
    </xf>
    <xf numFmtId="3" fontId="31" fillId="0" borderId="0" xfId="0" applyNumberFormat="1" applyFont="1"/>
    <xf numFmtId="3" fontId="30" fillId="0" borderId="7" xfId="0" applyNumberFormat="1" applyFont="1" applyBorder="1" applyAlignment="1">
      <alignment horizontal="center"/>
    </xf>
    <xf numFmtId="3" fontId="30" fillId="0" borderId="7" xfId="0" applyNumberFormat="1" applyFont="1" applyBorder="1" applyAlignment="1">
      <alignment wrapText="1"/>
    </xf>
    <xf numFmtId="3" fontId="30" fillId="0" borderId="7" xfId="0" applyNumberFormat="1" applyFont="1" applyBorder="1" applyAlignment="1">
      <alignment horizontal="right"/>
    </xf>
    <xf numFmtId="3" fontId="30" fillId="0" borderId="7" xfId="0" applyNumberFormat="1" applyFont="1" applyBorder="1" applyAlignment="1">
      <alignment horizontal="center" vertical="center"/>
    </xf>
    <xf numFmtId="3" fontId="30" fillId="0" borderId="7" xfId="0" applyNumberFormat="1" applyFont="1" applyBorder="1" applyAlignment="1">
      <alignment horizontal="right" vertical="center"/>
    </xf>
    <xf numFmtId="3" fontId="30" fillId="0" borderId="0" xfId="0" applyNumberFormat="1" applyFont="1" applyAlignment="1">
      <alignment vertical="center"/>
    </xf>
    <xf numFmtId="3" fontId="30" fillId="0" borderId="7" xfId="0" applyNumberFormat="1" applyFont="1" applyBorder="1" applyAlignment="1">
      <alignment vertical="center"/>
    </xf>
    <xf numFmtId="3" fontId="30" fillId="0" borderId="7" xfId="0" applyNumberFormat="1" applyFont="1" applyBorder="1" applyAlignment="1">
      <alignment vertical="center" wrapText="1"/>
    </xf>
    <xf numFmtId="3" fontId="30" fillId="2" borderId="7" xfId="1" applyNumberFormat="1" applyFont="1" applyFill="1" applyBorder="1" applyAlignment="1">
      <alignment horizontal="left" vertical="center" wrapText="1"/>
    </xf>
    <xf numFmtId="3" fontId="30" fillId="0" borderId="7" xfId="14" applyNumberFormat="1" applyFont="1" applyBorder="1" applyAlignment="1">
      <alignment horizontal="right" vertical="center"/>
    </xf>
    <xf numFmtId="3" fontId="30" fillId="0" borderId="16" xfId="15" applyNumberFormat="1" applyFont="1" applyFill="1" applyBorder="1" applyAlignment="1">
      <alignment horizontal="left" vertical="center" wrapText="1"/>
    </xf>
    <xf numFmtId="169" fontId="30" fillId="2" borderId="7" xfId="5" applyNumberFormat="1" applyFont="1" applyFill="1" applyBorder="1" applyAlignment="1">
      <alignment vertical="center" wrapText="1"/>
    </xf>
    <xf numFmtId="3" fontId="30" fillId="0" borderId="16" xfId="0" applyNumberFormat="1" applyFont="1" applyBorder="1" applyAlignment="1">
      <alignment horizontal="center" vertical="center"/>
    </xf>
    <xf numFmtId="169" fontId="30" fillId="2" borderId="16" xfId="5" applyNumberFormat="1" applyFont="1" applyFill="1" applyBorder="1" applyAlignment="1">
      <alignment vertical="center" wrapText="1"/>
    </xf>
    <xf numFmtId="3" fontId="30" fillId="0" borderId="16" xfId="0" applyNumberFormat="1" applyFont="1" applyBorder="1" applyAlignment="1">
      <alignment horizontal="right" vertical="center"/>
    </xf>
    <xf numFmtId="3" fontId="30" fillId="0" borderId="16" xfId="0" applyNumberFormat="1" applyFont="1" applyBorder="1" applyAlignment="1">
      <alignment vertical="center"/>
    </xf>
    <xf numFmtId="3" fontId="31" fillId="0" borderId="9" xfId="0" applyNumberFormat="1" applyFont="1" applyBorder="1" applyAlignment="1">
      <alignment horizontal="center"/>
    </xf>
    <xf numFmtId="3" fontId="31" fillId="0" borderId="9" xfId="0" applyNumberFormat="1" applyFont="1" applyBorder="1" applyAlignment="1">
      <alignment wrapText="1"/>
    </xf>
    <xf numFmtId="3" fontId="31" fillId="0" borderId="9" xfId="0" applyNumberFormat="1" applyFont="1" applyBorder="1" applyAlignment="1">
      <alignment horizontal="right"/>
    </xf>
    <xf numFmtId="3" fontId="31" fillId="0" borderId="9" xfId="0" applyNumberFormat="1" applyFont="1" applyBorder="1"/>
    <xf numFmtId="0" fontId="33" fillId="0" borderId="0" xfId="16" applyFont="1" applyAlignment="1">
      <alignment horizontal="center"/>
    </xf>
    <xf numFmtId="0" fontId="33" fillId="0" borderId="0" xfId="16" applyFont="1" applyAlignment="1">
      <alignment horizontal="left" wrapText="1"/>
    </xf>
    <xf numFmtId="3" fontId="34" fillId="0" borderId="0" xfId="16" applyNumberFormat="1" applyFont="1" applyAlignment="1">
      <alignment horizontal="right"/>
    </xf>
    <xf numFmtId="3" fontId="35" fillId="0" borderId="0" xfId="16" applyNumberFormat="1" applyFont="1"/>
    <xf numFmtId="0" fontId="35" fillId="0" borderId="0" xfId="16" applyFont="1"/>
    <xf numFmtId="0" fontId="35" fillId="0" borderId="0" xfId="16" applyFont="1" applyAlignment="1">
      <alignment horizontal="center"/>
    </xf>
    <xf numFmtId="0" fontId="35" fillId="0" borderId="0" xfId="16" applyFont="1" applyAlignment="1">
      <alignment wrapText="1"/>
    </xf>
    <xf numFmtId="3" fontId="33" fillId="0" borderId="2" xfId="16" applyNumberFormat="1" applyFont="1" applyBorder="1" applyAlignment="1">
      <alignment horizontal="center" vertical="center"/>
    </xf>
    <xf numFmtId="3" fontId="33" fillId="0" borderId="2" xfId="16" applyNumberFormat="1" applyFont="1" applyBorder="1" applyAlignment="1">
      <alignment horizontal="center" vertical="center" wrapText="1"/>
    </xf>
    <xf numFmtId="0" fontId="33" fillId="0" borderId="0" xfId="16" applyFont="1" applyAlignment="1">
      <alignment horizontal="center" vertical="center"/>
    </xf>
    <xf numFmtId="3" fontId="33" fillId="0" borderId="7" xfId="16" applyNumberFormat="1" applyFont="1" applyBorder="1" applyAlignment="1">
      <alignment horizontal="center" vertical="center"/>
    </xf>
    <xf numFmtId="3" fontId="33" fillId="0" borderId="7" xfId="16" applyNumberFormat="1" applyFont="1" applyBorder="1" applyAlignment="1">
      <alignment vertical="center" wrapText="1"/>
    </xf>
    <xf numFmtId="3" fontId="33" fillId="0" borderId="7" xfId="16" applyNumberFormat="1" applyFont="1" applyBorder="1" applyAlignment="1">
      <alignment horizontal="right" vertical="center"/>
    </xf>
    <xf numFmtId="0" fontId="33" fillId="0" borderId="0" xfId="16" applyFont="1" applyAlignment="1">
      <alignment vertical="center"/>
    </xf>
    <xf numFmtId="0" fontId="37" fillId="0" borderId="0" xfId="0" applyFont="1" applyAlignment="1">
      <alignment vertical="center"/>
    </xf>
    <xf numFmtId="3" fontId="35" fillId="0" borderId="7" xfId="16" applyNumberFormat="1" applyFont="1" applyBorder="1" applyAlignment="1">
      <alignment horizontal="center" vertical="center"/>
    </xf>
    <xf numFmtId="3" fontId="35" fillId="0" borderId="7" xfId="16" applyNumberFormat="1" applyFont="1" applyBorder="1" applyAlignment="1">
      <alignment vertical="center" wrapText="1"/>
    </xf>
    <xf numFmtId="3" fontId="35" fillId="0" borderId="7" xfId="16" applyNumberFormat="1" applyFont="1" applyBorder="1" applyAlignment="1">
      <alignment horizontal="right" vertical="center"/>
    </xf>
    <xf numFmtId="3" fontId="35" fillId="0" borderId="0" xfId="16" applyNumberFormat="1" applyFont="1" applyAlignment="1">
      <alignment vertical="center"/>
    </xf>
    <xf numFmtId="0" fontId="35" fillId="0" borderId="0" xfId="16" applyFont="1" applyAlignment="1">
      <alignment vertical="center"/>
    </xf>
    <xf numFmtId="0" fontId="3" fillId="0" borderId="0" xfId="0" applyFont="1" applyAlignment="1">
      <alignment vertical="center"/>
    </xf>
    <xf numFmtId="3" fontId="35" fillId="0" borderId="9" xfId="16" applyNumberFormat="1" applyFont="1" applyBorder="1" applyAlignment="1">
      <alignment horizontal="center" vertical="center"/>
    </xf>
    <xf numFmtId="3" fontId="35" fillId="0" borderId="9" xfId="16" applyNumberFormat="1" applyFont="1" applyBorder="1" applyAlignment="1">
      <alignment vertical="center" wrapText="1"/>
    </xf>
    <xf numFmtId="3" fontId="35" fillId="0" borderId="9" xfId="16" applyNumberFormat="1" applyFont="1" applyBorder="1" applyAlignment="1">
      <alignment horizontal="right" vertical="center"/>
    </xf>
    <xf numFmtId="3" fontId="35" fillId="0" borderId="0" xfId="16" applyNumberFormat="1" applyFont="1" applyAlignment="1">
      <alignment horizontal="center" vertical="center"/>
    </xf>
    <xf numFmtId="3" fontId="35" fillId="0" borderId="0" xfId="16" applyNumberFormat="1" applyFont="1" applyAlignment="1">
      <alignment vertical="center" wrapText="1"/>
    </xf>
    <xf numFmtId="3" fontId="35" fillId="0" borderId="0" xfId="16" applyNumberFormat="1" applyFont="1" applyAlignment="1">
      <alignment horizontal="right" vertical="center"/>
    </xf>
    <xf numFmtId="0" fontId="38" fillId="0" borderId="0" xfId="0" applyFont="1" applyAlignment="1">
      <alignment horizontal="center"/>
    </xf>
    <xf numFmtId="0" fontId="38" fillId="0" borderId="0" xfId="0" applyFont="1"/>
    <xf numFmtId="165" fontId="38" fillId="0" borderId="0" xfId="1" applyNumberFormat="1" applyFont="1"/>
    <xf numFmtId="0" fontId="40" fillId="0" borderId="0" xfId="0" applyFont="1"/>
    <xf numFmtId="0" fontId="38" fillId="0" borderId="0" xfId="0" applyFont="1" applyAlignment="1">
      <alignment horizontal="center" vertical="center" wrapText="1"/>
    </xf>
    <xf numFmtId="0" fontId="36" fillId="0" borderId="0" xfId="0" applyFont="1" applyAlignment="1">
      <alignment horizontal="center" vertical="center" wrapText="1"/>
    </xf>
    <xf numFmtId="0" fontId="39" fillId="0" borderId="2" xfId="0" applyFont="1" applyBorder="1" applyAlignment="1">
      <alignment horizontal="center" vertical="center" wrapText="1"/>
    </xf>
    <xf numFmtId="165" fontId="39" fillId="0" borderId="2" xfId="1" applyNumberFormat="1" applyFont="1" applyBorder="1" applyAlignment="1">
      <alignment horizontal="center" vertical="center" wrapText="1"/>
    </xf>
    <xf numFmtId="0" fontId="41" fillId="0" borderId="0" xfId="0" applyFont="1" applyAlignment="1">
      <alignment horizontal="center" vertical="center"/>
    </xf>
    <xf numFmtId="0" fontId="41" fillId="3" borderId="7" xfId="0" applyFont="1" applyFill="1" applyBorder="1" applyAlignment="1">
      <alignment horizontal="center"/>
    </xf>
    <xf numFmtId="0" fontId="41" fillId="3" borderId="7" xfId="0" applyFont="1" applyFill="1" applyBorder="1"/>
    <xf numFmtId="165" fontId="41" fillId="3" borderId="7" xfId="1" applyNumberFormat="1" applyFont="1" applyFill="1" applyBorder="1"/>
    <xf numFmtId="0" fontId="41" fillId="3" borderId="0" xfId="0" applyFont="1" applyFill="1"/>
    <xf numFmtId="0" fontId="41" fillId="0" borderId="7" xfId="0" applyFont="1" applyBorder="1" applyAlignment="1">
      <alignment horizontal="center"/>
    </xf>
    <xf numFmtId="0" fontId="41" fillId="0" borderId="7" xfId="0" applyFont="1" applyBorder="1"/>
    <xf numFmtId="165" fontId="41" fillId="0" borderId="7" xfId="1" applyNumberFormat="1" applyFont="1" applyBorder="1"/>
    <xf numFmtId="0" fontId="41" fillId="0" borderId="0" xfId="0" applyFont="1"/>
    <xf numFmtId="0" fontId="42" fillId="0" borderId="7" xfId="0" applyFont="1" applyBorder="1" applyAlignment="1">
      <alignment horizontal="center"/>
    </xf>
    <xf numFmtId="0" fontId="42" fillId="0" borderId="7" xfId="0" applyFont="1" applyBorder="1"/>
    <xf numFmtId="165" fontId="42" fillId="0" borderId="7" xfId="1" applyNumberFormat="1" applyFont="1" applyBorder="1"/>
    <xf numFmtId="0" fontId="42" fillId="0" borderId="0" xfId="0" applyFont="1"/>
    <xf numFmtId="0" fontId="38" fillId="0" borderId="7" xfId="0" applyFont="1" applyBorder="1" applyAlignment="1">
      <alignment horizontal="center" vertical="center"/>
    </xf>
    <xf numFmtId="0" fontId="38" fillId="0" borderId="7" xfId="0" applyFont="1" applyBorder="1" applyAlignment="1">
      <alignment horizontal="left" vertical="center" wrapText="1"/>
    </xf>
    <xf numFmtId="165" fontId="38" fillId="0" borderId="7" xfId="1" applyNumberFormat="1" applyFont="1" applyBorder="1" applyAlignment="1">
      <alignment vertical="center"/>
    </xf>
    <xf numFmtId="0" fontId="38" fillId="0" borderId="0" xfId="0" applyFont="1" applyAlignment="1">
      <alignment vertical="center"/>
    </xf>
    <xf numFmtId="0" fontId="39" fillId="0" borderId="0" xfId="0" applyFont="1"/>
    <xf numFmtId="0" fontId="39" fillId="0" borderId="7" xfId="0" applyFont="1" applyBorder="1" applyAlignment="1">
      <alignment horizontal="center"/>
    </xf>
    <xf numFmtId="0" fontId="39" fillId="0" borderId="7" xfId="0" applyFont="1" applyBorder="1"/>
    <xf numFmtId="165" fontId="39" fillId="0" borderId="7" xfId="1" applyNumberFormat="1" applyFont="1" applyBorder="1"/>
    <xf numFmtId="165" fontId="38" fillId="0" borderId="0" xfId="1" applyNumberFormat="1" applyFont="1" applyAlignment="1">
      <alignment vertical="center"/>
    </xf>
    <xf numFmtId="0" fontId="41" fillId="0" borderId="7" xfId="0" applyFont="1" applyBorder="1" applyAlignment="1">
      <alignment horizontal="center" vertical="center"/>
    </xf>
    <xf numFmtId="165" fontId="41" fillId="0" borderId="7" xfId="1" applyNumberFormat="1" applyFont="1" applyBorder="1" applyAlignment="1">
      <alignment vertical="center"/>
    </xf>
    <xf numFmtId="165" fontId="41" fillId="0" borderId="0" xfId="1" applyNumberFormat="1" applyFont="1" applyAlignment="1">
      <alignment vertical="center"/>
    </xf>
    <xf numFmtId="0" fontId="41" fillId="0" borderId="0" xfId="0" applyFont="1" applyAlignment="1">
      <alignment vertical="center"/>
    </xf>
    <xf numFmtId="165" fontId="38" fillId="0" borderId="7" xfId="1" applyNumberFormat="1" applyFont="1" applyFill="1" applyBorder="1" applyAlignment="1">
      <alignment vertical="center"/>
    </xf>
    <xf numFmtId="0" fontId="38" fillId="0" borderId="7" xfId="0" applyFont="1" applyBorder="1" applyAlignment="1">
      <alignment horizontal="center" vertical="center" wrapText="1"/>
    </xf>
    <xf numFmtId="165" fontId="38" fillId="0" borderId="0" xfId="1" applyNumberFormat="1" applyFont="1" applyFill="1" applyAlignment="1">
      <alignment vertical="center"/>
    </xf>
    <xf numFmtId="0" fontId="41" fillId="0" borderId="7" xfId="0" applyFont="1" applyBorder="1" applyAlignment="1">
      <alignment horizontal="left" vertical="center" wrapText="1"/>
    </xf>
    <xf numFmtId="0" fontId="41" fillId="0" borderId="7" xfId="0" applyFont="1" applyBorder="1" applyAlignment="1">
      <alignment horizontal="center" vertical="center" wrapText="1"/>
    </xf>
    <xf numFmtId="0" fontId="38" fillId="0" borderId="7" xfId="0" quotePrefix="1" applyFont="1" applyBorder="1" applyAlignment="1">
      <alignment horizontal="left" vertical="center" wrapText="1"/>
    </xf>
    <xf numFmtId="0" fontId="38" fillId="0" borderId="7" xfId="0" applyFont="1" applyBorder="1" applyAlignment="1">
      <alignment horizontal="center"/>
    </xf>
    <xf numFmtId="0" fontId="38" fillId="0" borderId="7" xfId="0" applyFont="1" applyBorder="1" applyAlignment="1">
      <alignment wrapText="1"/>
    </xf>
    <xf numFmtId="165" fontId="38" fillId="0" borderId="7" xfId="1" applyNumberFormat="1" applyFont="1" applyBorder="1"/>
    <xf numFmtId="0" fontId="40" fillId="0" borderId="7" xfId="0" applyFont="1" applyBorder="1" applyAlignment="1">
      <alignment horizontal="center"/>
    </xf>
    <xf numFmtId="0" fontId="40" fillId="0" borderId="7" xfId="0" applyFont="1" applyBorder="1" applyAlignment="1">
      <alignment horizontal="center" vertical="center"/>
    </xf>
    <xf numFmtId="0" fontId="38" fillId="0" borderId="7" xfId="0" applyFont="1" applyBorder="1" applyAlignment="1">
      <alignment horizontal="center" wrapText="1"/>
    </xf>
    <xf numFmtId="0" fontId="41" fillId="0" borderId="16" xfId="0" applyFont="1" applyBorder="1" applyAlignment="1">
      <alignment horizontal="center" vertical="center"/>
    </xf>
    <xf numFmtId="0" fontId="41" fillId="0" borderId="16" xfId="0" applyFont="1" applyBorder="1" applyAlignment="1">
      <alignment horizontal="left" vertical="center" wrapText="1"/>
    </xf>
    <xf numFmtId="0" fontId="38" fillId="0" borderId="16" xfId="0" applyFont="1" applyBorder="1" applyAlignment="1">
      <alignment horizontal="center" vertical="center"/>
    </xf>
    <xf numFmtId="0" fontId="38" fillId="0" borderId="16" xfId="0" applyFont="1" applyBorder="1" applyAlignment="1">
      <alignment horizontal="left" vertical="center" wrapText="1"/>
    </xf>
    <xf numFmtId="0" fontId="38" fillId="0" borderId="9" xfId="0" applyFont="1" applyBorder="1" applyAlignment="1">
      <alignment horizontal="center"/>
    </xf>
    <xf numFmtId="0" fontId="38" fillId="0" borderId="9" xfId="0" applyFont="1" applyBorder="1"/>
    <xf numFmtId="165" fontId="38" fillId="0" borderId="9" xfId="1" applyNumberFormat="1" applyFont="1" applyBorder="1"/>
    <xf numFmtId="3" fontId="43" fillId="0" borderId="0" xfId="5" applyNumberFormat="1" applyFont="1" applyFill="1" applyAlignment="1">
      <alignment horizontal="center" vertical="center" wrapText="1"/>
    </xf>
    <xf numFmtId="3" fontId="43" fillId="0" borderId="0" xfId="5" applyNumberFormat="1" applyFont="1" applyFill="1" applyAlignment="1">
      <alignment vertical="center" wrapText="1"/>
    </xf>
    <xf numFmtId="3" fontId="23" fillId="0" borderId="0" xfId="5" applyNumberFormat="1" applyFont="1" applyFill="1" applyAlignment="1">
      <alignment vertical="center" wrapText="1"/>
    </xf>
    <xf numFmtId="3" fontId="23" fillId="0" borderId="2" xfId="5" applyNumberFormat="1" applyFont="1" applyFill="1" applyBorder="1" applyAlignment="1">
      <alignment horizontal="center" vertical="center" wrapText="1"/>
    </xf>
    <xf numFmtId="3" fontId="23" fillId="0" borderId="0" xfId="5" applyNumberFormat="1" applyFont="1" applyFill="1" applyAlignment="1">
      <alignment horizontal="center" vertical="center" wrapText="1"/>
    </xf>
    <xf numFmtId="3" fontId="23" fillId="0" borderId="7" xfId="5" applyNumberFormat="1" applyFont="1" applyFill="1" applyBorder="1" applyAlignment="1">
      <alignment horizontal="center" vertical="center" wrapText="1"/>
    </xf>
    <xf numFmtId="3" fontId="23" fillId="0" borderId="7" xfId="5" applyNumberFormat="1" applyFont="1" applyFill="1" applyBorder="1" applyAlignment="1">
      <alignment horizontal="left" vertical="center" wrapText="1"/>
    </xf>
    <xf numFmtId="3" fontId="23" fillId="0" borderId="7" xfId="5" applyNumberFormat="1" applyFont="1" applyFill="1" applyBorder="1" applyAlignment="1">
      <alignment horizontal="right" vertical="center" wrapText="1"/>
    </xf>
    <xf numFmtId="3" fontId="43" fillId="0" borderId="7" xfId="5" applyNumberFormat="1" applyFont="1" applyFill="1" applyBorder="1" applyAlignment="1">
      <alignment horizontal="center" vertical="center" wrapText="1"/>
    </xf>
    <xf numFmtId="3" fontId="43" fillId="0" borderId="7" xfId="5" applyNumberFormat="1" applyFont="1" applyFill="1" applyBorder="1" applyAlignment="1">
      <alignment vertical="center" wrapText="1"/>
    </xf>
    <xf numFmtId="3" fontId="43" fillId="0" borderId="7" xfId="1" applyNumberFormat="1" applyFont="1" applyFill="1" applyBorder="1" applyAlignment="1">
      <alignment vertical="center" wrapText="1"/>
    </xf>
    <xf numFmtId="3" fontId="43" fillId="0" borderId="7" xfId="5" applyNumberFormat="1" applyFont="1" applyFill="1" applyBorder="1" applyAlignment="1">
      <alignment horizontal="left" vertical="center" wrapText="1"/>
    </xf>
    <xf numFmtId="3" fontId="43" fillId="0" borderId="0" xfId="5" applyNumberFormat="1" applyFont="1" applyFill="1" applyBorder="1" applyAlignment="1">
      <alignment vertical="center" wrapText="1"/>
    </xf>
    <xf numFmtId="3" fontId="23" fillId="0" borderId="0" xfId="5" applyNumberFormat="1" applyFont="1" applyFill="1" applyBorder="1" applyAlignment="1">
      <alignment horizontal="center" vertical="center" wrapText="1"/>
    </xf>
    <xf numFmtId="3" fontId="23" fillId="0" borderId="7" xfId="5" applyNumberFormat="1" applyFont="1" applyFill="1" applyBorder="1" applyAlignment="1">
      <alignment vertical="center" wrapText="1"/>
    </xf>
    <xf numFmtId="3" fontId="23" fillId="0" borderId="7" xfId="1" applyNumberFormat="1" applyFont="1" applyFill="1" applyBorder="1" applyAlignment="1">
      <alignment vertical="center" wrapText="1"/>
    </xf>
    <xf numFmtId="3" fontId="23" fillId="0" borderId="9" xfId="5" applyNumberFormat="1" applyFont="1" applyFill="1" applyBorder="1" applyAlignment="1">
      <alignment horizontal="center" vertical="center" wrapText="1"/>
    </xf>
    <xf numFmtId="3" fontId="23" fillId="0" borderId="9" xfId="5" applyNumberFormat="1" applyFont="1" applyFill="1" applyBorder="1" applyAlignment="1">
      <alignment vertical="center" wrapText="1"/>
    </xf>
    <xf numFmtId="170" fontId="23" fillId="0" borderId="9" xfId="5" applyNumberFormat="1" applyFont="1" applyFill="1" applyBorder="1" applyAlignment="1">
      <alignment vertical="center" wrapText="1"/>
    </xf>
    <xf numFmtId="166" fontId="23" fillId="0" borderId="9" xfId="1" applyNumberFormat="1" applyFont="1" applyFill="1" applyBorder="1" applyAlignment="1">
      <alignment vertical="center" wrapText="1"/>
    </xf>
    <xf numFmtId="166" fontId="23" fillId="0" borderId="9" xfId="5" applyNumberFormat="1" applyFont="1" applyFill="1" applyBorder="1" applyAlignment="1">
      <alignment vertical="center" wrapText="1"/>
    </xf>
    <xf numFmtId="0" fontId="45" fillId="0" borderId="0" xfId="0" applyFont="1" applyAlignment="1">
      <alignment horizontal="center"/>
    </xf>
    <xf numFmtId="0" fontId="45" fillId="0" borderId="0" xfId="0" applyFont="1"/>
    <xf numFmtId="169" fontId="45" fillId="0" borderId="0" xfId="17" applyNumberFormat="1" applyFont="1" applyAlignment="1">
      <alignment horizontal="center"/>
    </xf>
    <xf numFmtId="0" fontId="48" fillId="0" borderId="0" xfId="0" applyFont="1" applyAlignment="1">
      <alignment horizontal="center"/>
    </xf>
    <xf numFmtId="0" fontId="45" fillId="0" borderId="2" xfId="0" applyFont="1" applyBorder="1" applyAlignment="1">
      <alignment horizontal="center"/>
    </xf>
    <xf numFmtId="169" fontId="45" fillId="0" borderId="2" xfId="17" applyNumberFormat="1" applyFont="1" applyBorder="1" applyAlignment="1">
      <alignment horizontal="center"/>
    </xf>
    <xf numFmtId="0" fontId="46" fillId="0" borderId="7" xfId="0" applyFont="1" applyBorder="1" applyAlignment="1">
      <alignment horizontal="center"/>
    </xf>
    <xf numFmtId="169" fontId="46" fillId="0" borderId="7" xfId="17" applyNumberFormat="1" applyFont="1" applyBorder="1"/>
    <xf numFmtId="0" fontId="46" fillId="0" borderId="0" xfId="0" applyFont="1"/>
    <xf numFmtId="0" fontId="46" fillId="0" borderId="7" xfId="0" applyFont="1" applyBorder="1"/>
    <xf numFmtId="0" fontId="45" fillId="0" borderId="7" xfId="0" applyFont="1" applyBorder="1" applyAlignment="1">
      <alignment horizontal="center"/>
    </xf>
    <xf numFmtId="0" fontId="45" fillId="0" borderId="7" xfId="0" applyFont="1" applyBorder="1"/>
    <xf numFmtId="169" fontId="45" fillId="0" borderId="7" xfId="17" applyNumberFormat="1" applyFont="1" applyBorder="1"/>
    <xf numFmtId="0" fontId="45" fillId="0" borderId="7" xfId="0" applyFont="1" applyBorder="1" applyAlignment="1">
      <alignment wrapText="1"/>
    </xf>
    <xf numFmtId="0" fontId="45" fillId="0" borderId="9" xfId="0" applyFont="1" applyBorder="1" applyAlignment="1">
      <alignment horizontal="center"/>
    </xf>
    <xf numFmtId="0" fontId="45" fillId="0" borderId="9" xfId="0" applyFont="1" applyBorder="1" applyAlignment="1">
      <alignment wrapText="1"/>
    </xf>
    <xf numFmtId="169" fontId="45" fillId="0" borderId="9" xfId="17" applyNumberFormat="1" applyFont="1" applyBorder="1"/>
    <xf numFmtId="169" fontId="45" fillId="0" borderId="0" xfId="17" applyNumberFormat="1" applyFont="1"/>
    <xf numFmtId="3" fontId="4" fillId="0" borderId="0" xfId="0" applyNumberFormat="1" applyFont="1" applyAlignment="1">
      <alignment horizontal="center"/>
    </xf>
    <xf numFmtId="3" fontId="5" fillId="0" borderId="0" xfId="0" applyNumberFormat="1" applyFont="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3" fontId="8" fillId="0" borderId="2" xfId="0" applyNumberFormat="1" applyFont="1" applyBorder="1" applyAlignment="1">
      <alignment horizontal="center"/>
    </xf>
    <xf numFmtId="0" fontId="8" fillId="0" borderId="7" xfId="0" applyFont="1" applyBorder="1" applyAlignment="1">
      <alignment wrapText="1"/>
    </xf>
    <xf numFmtId="0" fontId="5" fillId="0" borderId="16" xfId="0" applyFont="1" applyBorder="1" applyAlignment="1">
      <alignment horizontal="center"/>
    </xf>
    <xf numFmtId="0" fontId="5" fillId="0" borderId="16" xfId="0" quotePrefix="1" applyFont="1" applyBorder="1" applyAlignment="1">
      <alignment wrapText="1"/>
    </xf>
    <xf numFmtId="3" fontId="5" fillId="0" borderId="16" xfId="0" applyNumberFormat="1" applyFont="1" applyBorder="1"/>
    <xf numFmtId="0" fontId="5" fillId="0" borderId="0" xfId="0" applyFont="1"/>
    <xf numFmtId="165" fontId="5" fillId="0" borderId="0" xfId="15" applyNumberFormat="1" applyFont="1"/>
    <xf numFmtId="0" fontId="4" fillId="0" borderId="16" xfId="0" applyFont="1" applyBorder="1" applyAlignment="1">
      <alignment wrapText="1"/>
    </xf>
    <xf numFmtId="3" fontId="4" fillId="0" borderId="16" xfId="0" applyNumberFormat="1" applyFont="1" applyBorder="1"/>
    <xf numFmtId="0" fontId="4" fillId="0" borderId="9" xfId="0" applyFont="1" applyBorder="1" applyAlignment="1">
      <alignment wrapText="1"/>
    </xf>
    <xf numFmtId="3" fontId="0" fillId="0" borderId="0" xfId="0" applyNumberFormat="1"/>
    <xf numFmtId="0" fontId="38" fillId="0" borderId="0" xfId="18" applyFont="1" applyAlignment="1">
      <alignment vertical="center"/>
    </xf>
    <xf numFmtId="0" fontId="50" fillId="0" borderId="0" xfId="0" applyFont="1" applyAlignment="1">
      <alignment vertical="center"/>
    </xf>
    <xf numFmtId="165" fontId="39" fillId="0" borderId="0" xfId="5" applyNumberFormat="1" applyFont="1" applyFill="1" applyBorder="1" applyAlignment="1">
      <alignment horizontal="right" vertical="center"/>
    </xf>
    <xf numFmtId="3" fontId="38" fillId="0" borderId="0" xfId="18" applyNumberFormat="1" applyFont="1" applyAlignment="1">
      <alignment vertical="center"/>
    </xf>
    <xf numFmtId="165" fontId="38" fillId="0" borderId="0" xfId="18" applyNumberFormat="1" applyFont="1" applyAlignment="1">
      <alignment vertical="center"/>
    </xf>
    <xf numFmtId="165" fontId="39" fillId="0" borderId="0" xfId="18" applyNumberFormat="1" applyFont="1" applyAlignment="1">
      <alignment vertical="center"/>
    </xf>
    <xf numFmtId="2" fontId="39" fillId="0" borderId="2" xfId="18" applyNumberFormat="1" applyFont="1" applyBorder="1" applyAlignment="1">
      <alignment horizontal="center" vertical="center" wrapText="1"/>
    </xf>
    <xf numFmtId="2" fontId="39" fillId="0" borderId="2" xfId="18" applyNumberFormat="1" applyFont="1" applyBorder="1" applyAlignment="1">
      <alignment horizontal="center" vertical="center"/>
    </xf>
    <xf numFmtId="0" fontId="39" fillId="0" borderId="0" xfId="18" applyFont="1" applyAlignment="1">
      <alignment horizontal="center" vertical="center"/>
    </xf>
    <xf numFmtId="2" fontId="39" fillId="0" borderId="7" xfId="18" applyNumberFormat="1" applyFont="1" applyBorder="1" applyAlignment="1">
      <alignment horizontal="right" vertical="center"/>
    </xf>
    <xf numFmtId="2" fontId="39" fillId="0" borderId="7" xfId="18" applyNumberFormat="1" applyFont="1" applyBorder="1" applyAlignment="1">
      <alignment horizontal="center" vertical="center"/>
    </xf>
    <xf numFmtId="3" fontId="39" fillId="0" borderId="7" xfId="5" applyNumberFormat="1" applyFont="1" applyFill="1" applyBorder="1" applyAlignment="1">
      <alignment horizontal="right" vertical="center"/>
    </xf>
    <xf numFmtId="0" fontId="39" fillId="0" borderId="0" xfId="18" applyFont="1" applyAlignment="1">
      <alignment horizontal="right" vertical="center"/>
    </xf>
    <xf numFmtId="1" fontId="38" fillId="0" borderId="7" xfId="18" applyNumberFormat="1" applyFont="1" applyBorder="1" applyAlignment="1">
      <alignment horizontal="center" vertical="center"/>
    </xf>
    <xf numFmtId="2" fontId="38" fillId="0" borderId="7" xfId="19" applyNumberFormat="1" applyFont="1" applyBorder="1" applyAlignment="1">
      <alignment horizontal="left" vertical="center" wrapText="1" shrinkToFit="1"/>
    </xf>
    <xf numFmtId="3" fontId="38" fillId="0" borderId="7" xfId="5" applyNumberFormat="1" applyFont="1" applyFill="1" applyBorder="1" applyAlignment="1">
      <alignment horizontal="right" vertical="center"/>
    </xf>
    <xf numFmtId="3" fontId="38" fillId="0" borderId="7" xfId="18" applyNumberFormat="1" applyFont="1" applyBorder="1" applyAlignment="1">
      <alignment vertical="center"/>
    </xf>
    <xf numFmtId="2" fontId="38" fillId="0" borderId="7" xfId="0" applyNumberFormat="1" applyFont="1" applyBorder="1" applyAlignment="1">
      <alignment vertical="center" wrapText="1"/>
    </xf>
    <xf numFmtId="2" fontId="38" fillId="0" borderId="7" xfId="18" applyNumberFormat="1" applyFont="1" applyBorder="1" applyAlignment="1">
      <alignment vertical="center" wrapText="1"/>
    </xf>
    <xf numFmtId="2" fontId="38" fillId="0" borderId="7" xfId="20" applyNumberFormat="1" applyFont="1" applyBorder="1" applyAlignment="1">
      <alignment vertical="center"/>
    </xf>
    <xf numFmtId="2" fontId="4" fillId="0" borderId="7" xfId="20" applyNumberFormat="1" applyFont="1" applyBorder="1" applyAlignment="1">
      <alignment vertical="center" wrapText="1"/>
    </xf>
    <xf numFmtId="2" fontId="38" fillId="0" borderId="7" xfId="0" applyNumberFormat="1" applyFont="1" applyBorder="1" applyAlignment="1">
      <alignment horizontal="left" vertical="center" wrapText="1" shrinkToFit="1"/>
    </xf>
    <xf numFmtId="2" fontId="38" fillId="0" borderId="7" xfId="5" applyNumberFormat="1" applyFont="1" applyFill="1" applyBorder="1" applyAlignment="1">
      <alignment vertical="center" wrapText="1"/>
    </xf>
    <xf numFmtId="2" fontId="38" fillId="0" borderId="7" xfId="5" applyNumberFormat="1" applyFont="1" applyFill="1" applyBorder="1" applyAlignment="1">
      <alignment horizontal="left" vertical="center" wrapText="1"/>
    </xf>
    <xf numFmtId="2" fontId="38" fillId="0" borderId="7" xfId="20" applyNumberFormat="1" applyFont="1" applyBorder="1" applyAlignment="1">
      <alignment vertical="center" wrapText="1"/>
    </xf>
    <xf numFmtId="1" fontId="38" fillId="0" borderId="9" xfId="18" applyNumberFormat="1" applyFont="1" applyBorder="1" applyAlignment="1">
      <alignment horizontal="center" vertical="center"/>
    </xf>
    <xf numFmtId="2" fontId="38" fillId="0" borderId="9" xfId="19" applyNumberFormat="1" applyFont="1" applyBorder="1" applyAlignment="1">
      <alignment horizontal="left" vertical="center" wrapText="1" shrinkToFit="1"/>
    </xf>
    <xf numFmtId="3" fontId="38" fillId="0" borderId="9" xfId="5" applyNumberFormat="1" applyFont="1" applyFill="1" applyBorder="1" applyAlignment="1">
      <alignment horizontal="right" vertical="center"/>
    </xf>
    <xf numFmtId="3" fontId="38" fillId="0" borderId="9" xfId="18" applyNumberFormat="1" applyFont="1" applyBorder="1" applyAlignment="1">
      <alignment vertical="center"/>
    </xf>
    <xf numFmtId="0" fontId="39" fillId="0" borderId="0" xfId="18" applyFont="1" applyAlignment="1">
      <alignment vertical="center"/>
    </xf>
    <xf numFmtId="0" fontId="51" fillId="0" borderId="0" xfId="18" applyFont="1" applyAlignment="1">
      <alignment vertical="center"/>
    </xf>
    <xf numFmtId="165" fontId="39" fillId="0" borderId="0" xfId="5" applyNumberFormat="1" applyFont="1" applyFill="1" applyAlignment="1">
      <alignment vertical="center"/>
    </xf>
    <xf numFmtId="0" fontId="36" fillId="0" borderId="1" xfId="0" applyFont="1" applyBorder="1" applyAlignment="1">
      <alignment horizontal="center" vertical="center" wrapText="1"/>
    </xf>
    <xf numFmtId="0" fontId="8" fillId="3" borderId="7" xfId="0" applyFont="1" applyFill="1" applyBorder="1" applyAlignment="1">
      <alignment horizontal="center"/>
    </xf>
    <xf numFmtId="0" fontId="8" fillId="3" borderId="7" xfId="0" applyFont="1" applyFill="1" applyBorder="1"/>
    <xf numFmtId="165" fontId="8" fillId="3" borderId="7" xfId="1" applyNumberFormat="1" applyFont="1" applyFill="1" applyBorder="1"/>
    <xf numFmtId="0" fontId="8" fillId="3" borderId="0" xfId="0" applyFont="1" applyFill="1"/>
    <xf numFmtId="165" fontId="8" fillId="0" borderId="7" xfId="1" applyNumberFormat="1" applyFont="1" applyFill="1" applyBorder="1"/>
    <xf numFmtId="165" fontId="8" fillId="0" borderId="0" xfId="0" applyNumberFormat="1" applyFont="1"/>
    <xf numFmtId="0" fontId="41" fillId="0" borderId="7" xfId="0" applyFont="1" applyBorder="1" applyAlignment="1">
      <alignment wrapText="1"/>
    </xf>
    <xf numFmtId="0" fontId="38" fillId="0" borderId="7" xfId="0" applyFont="1" applyBorder="1"/>
    <xf numFmtId="0" fontId="30" fillId="0" borderId="7" xfId="16" applyFont="1" applyBorder="1" applyAlignment="1">
      <alignment horizontal="left" vertical="center" wrapText="1"/>
    </xf>
    <xf numFmtId="0" fontId="42" fillId="0" borderId="7" xfId="0" applyFont="1" applyBorder="1" applyAlignment="1">
      <alignment horizontal="center" vertical="center"/>
    </xf>
    <xf numFmtId="0" fontId="42" fillId="0" borderId="7" xfId="0" applyFont="1" applyBorder="1" applyAlignment="1">
      <alignment horizontal="left" vertical="center" wrapText="1"/>
    </xf>
    <xf numFmtId="165" fontId="42" fillId="0" borderId="7" xfId="1" applyNumberFormat="1" applyFont="1" applyBorder="1" applyAlignment="1">
      <alignment vertical="center"/>
    </xf>
    <xf numFmtId="0" fontId="42" fillId="0" borderId="0" xfId="0" applyFont="1" applyAlignment="1">
      <alignment vertical="center"/>
    </xf>
    <xf numFmtId="0" fontId="52" fillId="0" borderId="7" xfId="16" applyFont="1" applyBorder="1" applyAlignment="1">
      <alignment horizontal="left" vertical="center" wrapText="1"/>
    </xf>
    <xf numFmtId="0" fontId="53" fillId="0" borderId="7" xfId="16" applyFont="1" applyBorder="1" applyAlignment="1">
      <alignment horizontal="left" vertical="center" wrapText="1"/>
    </xf>
    <xf numFmtId="0" fontId="42" fillId="0" borderId="7" xfId="0" applyFont="1" applyBorder="1" applyAlignment="1">
      <alignment horizontal="center" wrapText="1"/>
    </xf>
    <xf numFmtId="0" fontId="41" fillId="0" borderId="7" xfId="0" applyFont="1" applyBorder="1" applyAlignment="1">
      <alignment horizontal="center" wrapText="1"/>
    </xf>
    <xf numFmtId="165" fontId="38" fillId="0" borderId="16" xfId="1" applyNumberFormat="1" applyFont="1" applyBorder="1" applyAlignment="1">
      <alignment vertical="center" wrapText="1"/>
    </xf>
    <xf numFmtId="0" fontId="38" fillId="0" borderId="7" xfId="0" applyFont="1" applyBorder="1" applyAlignment="1">
      <alignment vertical="center"/>
    </xf>
    <xf numFmtId="0" fontId="42" fillId="0" borderId="7" xfId="0" applyFont="1" applyBorder="1" applyAlignment="1">
      <alignment horizontal="center" vertical="center" wrapText="1"/>
    </xf>
    <xf numFmtId="0" fontId="54" fillId="2" borderId="7" xfId="0" applyFont="1" applyFill="1" applyBorder="1" applyAlignment="1">
      <alignment horizontal="justify" vertical="center" wrapText="1"/>
    </xf>
    <xf numFmtId="0" fontId="4" fillId="0" borderId="7" xfId="0" applyFont="1" applyBorder="1" applyAlignment="1">
      <alignment horizontal="center" vertical="center"/>
    </xf>
    <xf numFmtId="0" fontId="4" fillId="0" borderId="7" xfId="0" applyFont="1" applyBorder="1" applyAlignment="1">
      <alignment horizontal="left" vertical="center" wrapText="1"/>
    </xf>
    <xf numFmtId="165" fontId="4" fillId="0" borderId="7" xfId="1" applyNumberFormat="1" applyFont="1" applyBorder="1" applyAlignment="1">
      <alignment vertical="center"/>
    </xf>
    <xf numFmtId="0" fontId="4" fillId="0" borderId="0" xfId="0" applyFont="1" applyAlignment="1">
      <alignment vertical="center"/>
    </xf>
    <xf numFmtId="0" fontId="38" fillId="0" borderId="9" xfId="0" applyFont="1" applyBorder="1" applyAlignment="1">
      <alignment horizontal="center" vertical="center"/>
    </xf>
    <xf numFmtId="0" fontId="38" fillId="0" borderId="9" xfId="0" applyFont="1" applyBorder="1" applyAlignment="1">
      <alignment horizontal="left" vertical="center" wrapText="1"/>
    </xf>
    <xf numFmtId="165" fontId="30" fillId="2" borderId="0" xfId="1" applyNumberFormat="1" applyFont="1" applyFill="1" applyAlignment="1">
      <alignment horizontal="left" vertical="center" wrapText="1"/>
    </xf>
    <xf numFmtId="164" fontId="30" fillId="2" borderId="0" xfId="1" applyFont="1" applyFill="1" applyAlignment="1">
      <alignment vertical="center" wrapText="1"/>
    </xf>
    <xf numFmtId="164" fontId="30" fillId="0" borderId="0" xfId="1" applyFont="1" applyFill="1" applyAlignment="1">
      <alignment vertical="center" wrapText="1"/>
    </xf>
    <xf numFmtId="164" fontId="31" fillId="2" borderId="0" xfId="1" applyFont="1" applyFill="1" applyAlignment="1">
      <alignment vertical="center" wrapText="1"/>
    </xf>
    <xf numFmtId="165" fontId="31" fillId="2" borderId="17" xfId="1" applyNumberFormat="1" applyFont="1" applyFill="1" applyBorder="1" applyAlignment="1">
      <alignment horizontal="left" vertical="center" wrapText="1"/>
    </xf>
    <xf numFmtId="164" fontId="31" fillId="2" borderId="17" xfId="1" applyFont="1" applyFill="1" applyBorder="1" applyAlignment="1">
      <alignment horizontal="center" vertical="center" wrapText="1"/>
    </xf>
    <xf numFmtId="164" fontId="31" fillId="0" borderId="17" xfId="1" applyFont="1" applyFill="1" applyBorder="1" applyAlignment="1">
      <alignment horizontal="center" vertical="center" wrapText="1"/>
    </xf>
    <xf numFmtId="165" fontId="31" fillId="0" borderId="17" xfId="1" applyNumberFormat="1" applyFont="1" applyFill="1" applyBorder="1" applyAlignment="1">
      <alignment horizontal="center" vertical="center" wrapText="1"/>
    </xf>
    <xf numFmtId="164" fontId="31" fillId="2" borderId="0" xfId="1" applyFont="1" applyFill="1" applyAlignment="1">
      <alignment horizontal="center" vertical="center" wrapText="1"/>
    </xf>
    <xf numFmtId="165" fontId="30" fillId="2" borderId="17" xfId="1" applyNumberFormat="1" applyFont="1" applyFill="1" applyBorder="1" applyAlignment="1">
      <alignment horizontal="left" vertical="center" wrapText="1"/>
    </xf>
    <xf numFmtId="164" fontId="30" fillId="2" borderId="17" xfId="1" applyFont="1" applyFill="1" applyBorder="1" applyAlignment="1">
      <alignment vertical="center" wrapText="1"/>
    </xf>
    <xf numFmtId="165" fontId="31" fillId="2" borderId="17" xfId="1" applyNumberFormat="1" applyFont="1" applyFill="1" applyBorder="1" applyAlignment="1">
      <alignment horizontal="center" vertical="center" wrapText="1"/>
    </xf>
    <xf numFmtId="165" fontId="30" fillId="0" borderId="17" xfId="1" applyNumberFormat="1" applyFont="1" applyFill="1" applyBorder="1" applyAlignment="1">
      <alignment vertical="center" wrapText="1"/>
    </xf>
    <xf numFmtId="164" fontId="30" fillId="0" borderId="7" xfId="1" applyFont="1" applyFill="1" applyBorder="1" applyAlignment="1">
      <alignment horizontal="left" vertical="center" wrapText="1"/>
    </xf>
    <xf numFmtId="164" fontId="55" fillId="2" borderId="17" xfId="1" applyFont="1" applyFill="1" applyBorder="1" applyAlignment="1">
      <alignment vertical="center" wrapText="1"/>
    </xf>
    <xf numFmtId="165" fontId="31" fillId="2" borderId="17" xfId="1" applyNumberFormat="1" applyFont="1" applyFill="1" applyBorder="1" applyAlignment="1">
      <alignment vertical="center" wrapText="1"/>
    </xf>
    <xf numFmtId="165" fontId="31" fillId="0" borderId="17" xfId="1" applyNumberFormat="1" applyFont="1" applyFill="1" applyBorder="1" applyAlignment="1">
      <alignment vertical="center" wrapText="1"/>
    </xf>
    <xf numFmtId="0" fontId="4" fillId="0" borderId="0" xfId="16" applyAlignment="1">
      <alignment horizontal="center"/>
    </xf>
    <xf numFmtId="0" fontId="4" fillId="0" borderId="0" xfId="16" applyAlignment="1">
      <alignment wrapText="1"/>
    </xf>
    <xf numFmtId="3" fontId="4" fillId="0" borderId="0" xfId="16" applyNumberFormat="1"/>
    <xf numFmtId="3" fontId="4" fillId="0" borderId="0" xfId="16" applyNumberFormat="1" applyAlignment="1">
      <alignment horizontal="center"/>
    </xf>
    <xf numFmtId="0" fontId="4" fillId="0" borderId="0" xfId="16"/>
    <xf numFmtId="0" fontId="8" fillId="0" borderId="0" xfId="16" applyFont="1"/>
    <xf numFmtId="0" fontId="8" fillId="0" borderId="2" xfId="16" applyFont="1" applyBorder="1" applyAlignment="1">
      <alignment horizontal="center"/>
    </xf>
    <xf numFmtId="0" fontId="8" fillId="0" borderId="2" xfId="16" applyFont="1" applyBorder="1" applyAlignment="1">
      <alignment horizontal="center" wrapText="1"/>
    </xf>
    <xf numFmtId="3" fontId="8" fillId="0" borderId="2" xfId="16" applyNumberFormat="1" applyFont="1" applyBorder="1" applyAlignment="1">
      <alignment horizontal="center"/>
    </xf>
    <xf numFmtId="0" fontId="8" fillId="0" borderId="0" xfId="16" applyFont="1" applyAlignment="1">
      <alignment horizontal="center"/>
    </xf>
    <xf numFmtId="0" fontId="8" fillId="0" borderId="7" xfId="16" applyFont="1" applyBorder="1" applyAlignment="1">
      <alignment horizontal="center"/>
    </xf>
    <xf numFmtId="0" fontId="8" fillId="0" borderId="7" xfId="16" applyFont="1" applyBorder="1" applyAlignment="1">
      <alignment horizontal="center" wrapText="1"/>
    </xf>
    <xf numFmtId="3" fontId="8" fillId="0" borderId="7" xfId="16" applyNumberFormat="1" applyFont="1" applyBorder="1" applyAlignment="1">
      <alignment horizontal="right"/>
    </xf>
    <xf numFmtId="0" fontId="8" fillId="0" borderId="7" xfId="16" applyFont="1" applyBorder="1" applyAlignment="1">
      <alignment wrapText="1"/>
    </xf>
    <xf numFmtId="3" fontId="8" fillId="0" borderId="7" xfId="16" applyNumberFormat="1" applyFont="1" applyBorder="1"/>
    <xf numFmtId="0" fontId="4" fillId="0" borderId="7" xfId="16" applyBorder="1" applyAlignment="1">
      <alignment horizontal="center"/>
    </xf>
    <xf numFmtId="0" fontId="4" fillId="0" borderId="7" xfId="16" applyBorder="1" applyAlignment="1">
      <alignment wrapText="1"/>
    </xf>
    <xf numFmtId="3" fontId="4" fillId="0" borderId="7" xfId="16" applyNumberFormat="1" applyBorder="1"/>
    <xf numFmtId="3" fontId="4" fillId="0" borderId="7" xfId="16" applyNumberFormat="1" applyBorder="1" applyAlignment="1">
      <alignment wrapText="1"/>
    </xf>
    <xf numFmtId="0" fontId="4" fillId="0" borderId="9" xfId="16" applyBorder="1" applyAlignment="1">
      <alignment horizontal="center"/>
    </xf>
    <xf numFmtId="0" fontId="4" fillId="0" borderId="9" xfId="16" applyBorder="1" applyAlignment="1">
      <alignment wrapText="1"/>
    </xf>
    <xf numFmtId="3" fontId="4" fillId="0" borderId="9" xfId="16" applyNumberFormat="1" applyBorder="1"/>
    <xf numFmtId="169" fontId="30" fillId="0" borderId="0" xfId="5" applyNumberFormat="1" applyFont="1" applyFill="1" applyAlignment="1">
      <alignment horizontal="center" vertical="center" wrapText="1"/>
    </xf>
    <xf numFmtId="169" fontId="30" fillId="0" borderId="0" xfId="5" applyNumberFormat="1" applyFont="1" applyFill="1" applyAlignment="1">
      <alignment vertical="center" wrapText="1"/>
    </xf>
    <xf numFmtId="169" fontId="31" fillId="0" borderId="0" xfId="5" applyNumberFormat="1" applyFont="1" applyFill="1" applyAlignment="1">
      <alignment vertical="center" wrapText="1"/>
    </xf>
    <xf numFmtId="169" fontId="31" fillId="0" borderId="2" xfId="5" applyNumberFormat="1" applyFont="1" applyFill="1" applyBorder="1" applyAlignment="1">
      <alignment horizontal="center" vertical="center" wrapText="1"/>
    </xf>
    <xf numFmtId="169" fontId="31" fillId="0" borderId="0" xfId="5" applyNumberFormat="1" applyFont="1" applyFill="1" applyAlignment="1">
      <alignment horizontal="center" vertical="center" wrapText="1"/>
    </xf>
    <xf numFmtId="169" fontId="31" fillId="0" borderId="7" xfId="5" applyNumberFormat="1" applyFont="1" applyFill="1" applyBorder="1" applyAlignment="1">
      <alignment horizontal="center" vertical="center" wrapText="1"/>
    </xf>
    <xf numFmtId="169" fontId="31" fillId="0" borderId="7" xfId="5" applyNumberFormat="1" applyFont="1" applyFill="1" applyBorder="1" applyAlignment="1">
      <alignment vertical="center" wrapText="1"/>
    </xf>
    <xf numFmtId="169" fontId="30" fillId="0" borderId="7" xfId="5" applyNumberFormat="1" applyFont="1" applyFill="1" applyBorder="1" applyAlignment="1">
      <alignment horizontal="center" vertical="center" wrapText="1"/>
    </xf>
    <xf numFmtId="169" fontId="30" fillId="0" borderId="7" xfId="5" applyNumberFormat="1" applyFont="1" applyFill="1" applyBorder="1" applyAlignment="1">
      <alignment vertical="center" wrapText="1"/>
    </xf>
    <xf numFmtId="3" fontId="30" fillId="0" borderId="7" xfId="5" applyNumberFormat="1" applyFont="1" applyFill="1" applyBorder="1" applyAlignment="1">
      <alignment vertical="center" wrapText="1"/>
    </xf>
    <xf numFmtId="3" fontId="31" fillId="0" borderId="7" xfId="5" applyNumberFormat="1" applyFont="1" applyFill="1" applyBorder="1" applyAlignment="1">
      <alignment vertical="center" wrapText="1"/>
    </xf>
    <xf numFmtId="171" fontId="30" fillId="0" borderId="7" xfId="5" applyNumberFormat="1" applyFont="1" applyFill="1" applyBorder="1" applyAlignment="1">
      <alignment horizontal="center" vertical="center" wrapText="1"/>
    </xf>
    <xf numFmtId="169" fontId="30" fillId="0" borderId="9" xfId="5" applyNumberFormat="1" applyFont="1" applyFill="1" applyBorder="1" applyAlignment="1">
      <alignment horizontal="center" vertical="center" wrapText="1"/>
    </xf>
    <xf numFmtId="169" fontId="30" fillId="0" borderId="9" xfId="5" applyNumberFormat="1" applyFont="1" applyFill="1" applyBorder="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wrapText="1"/>
    </xf>
    <xf numFmtId="3" fontId="9" fillId="0" borderId="7" xfId="0" applyNumberFormat="1" applyFont="1" applyBorder="1" applyAlignment="1">
      <alignment horizontal="center" vertical="center" wrapText="1"/>
    </xf>
    <xf numFmtId="3" fontId="6" fillId="0" borderId="7" xfId="0" applyNumberFormat="1" applyFont="1" applyBorder="1" applyAlignment="1">
      <alignment vertical="center" wrapText="1"/>
    </xf>
    <xf numFmtId="0" fontId="6" fillId="0" borderId="7" xfId="0" applyFont="1" applyBorder="1" applyAlignment="1">
      <alignment horizontal="center" vertical="center" wrapText="1"/>
    </xf>
    <xf numFmtId="0" fontId="37" fillId="0" borderId="0" xfId="0" applyFont="1"/>
    <xf numFmtId="3" fontId="37" fillId="0" borderId="0" xfId="0" applyNumberFormat="1" applyFont="1"/>
    <xf numFmtId="3" fontId="9" fillId="0" borderId="7" xfId="0" applyNumberFormat="1" applyFont="1" applyBorder="1" applyAlignment="1">
      <alignment vertical="center" wrapText="1"/>
    </xf>
    <xf numFmtId="0" fontId="3" fillId="0" borderId="0" xfId="0" applyFont="1"/>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6" fillId="0" borderId="7" xfId="3"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vertical="center" wrapText="1"/>
    </xf>
    <xf numFmtId="3" fontId="9" fillId="0" borderId="9" xfId="0" applyNumberFormat="1" applyFont="1" applyBorder="1" applyAlignment="1">
      <alignment vertical="center" wrapText="1"/>
    </xf>
    <xf numFmtId="0" fontId="7" fillId="0" borderId="0" xfId="0" applyFont="1" applyAlignment="1">
      <alignment vertical="center"/>
    </xf>
    <xf numFmtId="3" fontId="0" fillId="0" borderId="0" xfId="0" applyNumberFormat="1" applyAlignment="1">
      <alignment horizontal="right"/>
    </xf>
    <xf numFmtId="0" fontId="30" fillId="0" borderId="0" xfId="0" applyFont="1"/>
    <xf numFmtId="166" fontId="30" fillId="0" borderId="0" xfId="0" applyNumberFormat="1" applyFont="1"/>
    <xf numFmtId="165" fontId="31" fillId="0" borderId="0" xfId="0" applyNumberFormat="1" applyFont="1"/>
    <xf numFmtId="0" fontId="31" fillId="0" borderId="0" xfId="0" applyFont="1"/>
    <xf numFmtId="166" fontId="30" fillId="0" borderId="0" xfId="1" applyNumberFormat="1" applyFont="1" applyFill="1"/>
    <xf numFmtId="165" fontId="30" fillId="0" borderId="0" xfId="0" applyNumberFormat="1" applyFont="1"/>
    <xf numFmtId="0" fontId="14" fillId="0" borderId="2" xfId="0" applyFont="1" applyBorder="1" applyAlignment="1">
      <alignment horizontal="center"/>
    </xf>
    <xf numFmtId="166" fontId="14" fillId="0" borderId="2" xfId="0" applyNumberFormat="1" applyFont="1" applyBorder="1" applyAlignment="1">
      <alignment horizontal="center" vertical="center" wrapText="1"/>
    </xf>
    <xf numFmtId="165" fontId="8" fillId="4" borderId="0" xfId="0" applyNumberFormat="1" applyFont="1" applyFill="1"/>
    <xf numFmtId="0" fontId="31" fillId="0" borderId="7" xfId="0" applyFont="1" applyBorder="1" applyAlignment="1">
      <alignment horizontal="center"/>
    </xf>
    <xf numFmtId="0" fontId="31" fillId="0" borderId="7" xfId="0" applyFont="1" applyBorder="1"/>
    <xf numFmtId="3" fontId="31" fillId="0" borderId="7" xfId="1" applyNumberFormat="1" applyFont="1" applyFill="1" applyBorder="1" applyAlignment="1">
      <alignment horizontal="right"/>
    </xf>
    <xf numFmtId="3" fontId="31" fillId="0" borderId="7" xfId="1" applyNumberFormat="1" applyFont="1" applyFill="1" applyBorder="1" applyAlignment="1">
      <alignment horizontal="right" vertical="center" wrapText="1"/>
    </xf>
    <xf numFmtId="0" fontId="32" fillId="0" borderId="7" xfId="0" applyFont="1" applyBorder="1" applyAlignment="1">
      <alignment horizontal="center"/>
    </xf>
    <xf numFmtId="0" fontId="30" fillId="0" borderId="7" xfId="0" applyFont="1" applyBorder="1" applyAlignment="1">
      <alignment vertical="center" wrapText="1"/>
    </xf>
    <xf numFmtId="3" fontId="30" fillId="0" borderId="7" xfId="1" applyNumberFormat="1" applyFont="1" applyFill="1" applyBorder="1" applyAlignment="1">
      <alignment horizontal="right" vertical="center" wrapText="1"/>
    </xf>
    <xf numFmtId="3" fontId="32" fillId="0" borderId="7" xfId="1" applyNumberFormat="1" applyFont="1" applyFill="1" applyBorder="1" applyAlignment="1">
      <alignment horizontal="right"/>
    </xf>
    <xf numFmtId="0" fontId="32" fillId="0" borderId="0" xfId="0" applyFont="1"/>
    <xf numFmtId="3" fontId="32" fillId="0" borderId="0" xfId="0" applyNumberFormat="1" applyFont="1"/>
    <xf numFmtId="0" fontId="30" fillId="0" borderId="7" xfId="0" applyFont="1" applyBorder="1" applyAlignment="1">
      <alignment horizontal="center"/>
    </xf>
    <xf numFmtId="0" fontId="30" fillId="0" borderId="7" xfId="0" applyFont="1" applyBorder="1"/>
    <xf numFmtId="3" fontId="30" fillId="0" borderId="7" xfId="1" applyNumberFormat="1" applyFont="1" applyFill="1" applyBorder="1" applyAlignment="1">
      <alignment horizontal="right"/>
    </xf>
    <xf numFmtId="0" fontId="30" fillId="0" borderId="7" xfId="0" applyFont="1" applyBorder="1" applyAlignment="1">
      <alignment horizontal="center" vertical="center" wrapText="1"/>
    </xf>
    <xf numFmtId="0" fontId="30" fillId="0" borderId="0" xfId="0" applyFont="1" applyAlignment="1">
      <alignment vertical="center" wrapText="1"/>
    </xf>
    <xf numFmtId="165" fontId="30" fillId="0" borderId="0" xfId="0" applyNumberFormat="1" applyFont="1" applyAlignment="1">
      <alignment vertical="center" wrapText="1"/>
    </xf>
    <xf numFmtId="3" fontId="30" fillId="0" borderId="0" xfId="0" applyNumberFormat="1" applyFont="1" applyAlignment="1">
      <alignment vertical="center" wrapText="1"/>
    </xf>
    <xf numFmtId="0" fontId="4" fillId="2" borderId="7" xfId="21" applyFont="1" applyFill="1" applyBorder="1" applyAlignment="1">
      <alignment horizontal="left" vertical="center" wrapText="1"/>
    </xf>
    <xf numFmtId="0" fontId="31" fillId="0" borderId="7" xfId="0" applyFont="1" applyBorder="1" applyAlignment="1">
      <alignment horizontal="center" vertical="center" wrapText="1"/>
    </xf>
    <xf numFmtId="0" fontId="31" fillId="0" borderId="7" xfId="0" applyFont="1" applyBorder="1" applyAlignment="1">
      <alignment vertical="center" wrapText="1"/>
    </xf>
    <xf numFmtId="3" fontId="52" fillId="0" borderId="7" xfId="1" applyNumberFormat="1" applyFont="1" applyFill="1" applyBorder="1" applyAlignment="1">
      <alignment horizontal="right"/>
    </xf>
    <xf numFmtId="3" fontId="52" fillId="0" borderId="7" xfId="1" applyNumberFormat="1" applyFont="1" applyFill="1" applyBorder="1" applyAlignment="1">
      <alignment horizontal="right" vertical="center" wrapText="1"/>
    </xf>
    <xf numFmtId="165" fontId="31" fillId="0" borderId="0" xfId="0" applyNumberFormat="1" applyFont="1" applyAlignment="1">
      <alignment vertical="center" wrapText="1"/>
    </xf>
    <xf numFmtId="3" fontId="31" fillId="0" borderId="0" xfId="0" applyNumberFormat="1" applyFont="1" applyAlignment="1">
      <alignment vertical="center" wrapText="1"/>
    </xf>
    <xf numFmtId="0" fontId="31" fillId="0" borderId="0" xfId="0" applyFont="1" applyAlignment="1">
      <alignment vertical="center" wrapText="1"/>
    </xf>
    <xf numFmtId="165" fontId="31" fillId="0" borderId="0" xfId="1" applyNumberFormat="1" applyFont="1" applyFill="1" applyAlignment="1">
      <alignment vertical="center" wrapText="1"/>
    </xf>
    <xf numFmtId="0" fontId="27" fillId="0" borderId="7" xfId="0" applyFont="1" applyBorder="1" applyAlignment="1">
      <alignment vertical="center" wrapText="1"/>
    </xf>
    <xf numFmtId="0" fontId="56" fillId="0" borderId="0" xfId="0" applyFont="1" applyAlignment="1">
      <alignment vertical="center" wrapText="1"/>
    </xf>
    <xf numFmtId="43" fontId="31" fillId="0" borderId="0" xfId="0" applyNumberFormat="1" applyFont="1" applyAlignment="1">
      <alignment vertical="center" wrapText="1"/>
    </xf>
    <xf numFmtId="166" fontId="30" fillId="0" borderId="0" xfId="1" applyNumberFormat="1" applyFont="1" applyFill="1" applyBorder="1" applyAlignment="1">
      <alignment vertical="center" wrapText="1"/>
    </xf>
    <xf numFmtId="3" fontId="31" fillId="0" borderId="7" xfId="1" applyNumberFormat="1" applyFont="1" applyFill="1" applyBorder="1"/>
    <xf numFmtId="3" fontId="30" fillId="0" borderId="7" xfId="1" applyNumberFormat="1" applyFont="1" applyFill="1" applyBorder="1"/>
    <xf numFmtId="3" fontId="32" fillId="0" borderId="7" xfId="1" applyNumberFormat="1" applyFont="1" applyFill="1" applyBorder="1"/>
    <xf numFmtId="3" fontId="52" fillId="0" borderId="7" xfId="1" applyNumberFormat="1" applyFont="1" applyFill="1" applyBorder="1" applyAlignment="1">
      <alignment vertical="center" wrapText="1"/>
    </xf>
    <xf numFmtId="3" fontId="30" fillId="0" borderId="7" xfId="1" applyNumberFormat="1" applyFont="1" applyFill="1" applyBorder="1" applyAlignment="1">
      <alignment vertical="center" wrapText="1"/>
    </xf>
    <xf numFmtId="3" fontId="31" fillId="0" borderId="7" xfId="1" applyNumberFormat="1" applyFont="1" applyFill="1" applyBorder="1" applyAlignment="1">
      <alignment vertical="center" wrapText="1"/>
    </xf>
    <xf numFmtId="0" fontId="31" fillId="0" borderId="9" xfId="0" applyFont="1" applyBorder="1" applyAlignment="1">
      <alignment horizontal="center" vertical="center" wrapText="1"/>
    </xf>
    <xf numFmtId="0" fontId="4" fillId="0" borderId="9" xfId="0" applyFont="1" applyBorder="1" applyAlignment="1">
      <alignment vertical="center" wrapText="1"/>
    </xf>
    <xf numFmtId="3" fontId="30" fillId="0" borderId="9" xfId="1" applyNumberFormat="1" applyFont="1" applyFill="1" applyBorder="1" applyAlignment="1">
      <alignment vertical="center" wrapText="1"/>
    </xf>
    <xf numFmtId="166" fontId="31" fillId="0" borderId="9" xfId="1" applyNumberFormat="1" applyFont="1" applyFill="1" applyBorder="1" applyAlignment="1">
      <alignment vertical="center" wrapText="1"/>
    </xf>
    <xf numFmtId="0" fontId="56" fillId="0" borderId="0" xfId="0" applyFont="1"/>
    <xf numFmtId="0" fontId="30" fillId="0" borderId="0" xfId="0" applyFont="1" applyAlignment="1">
      <alignment horizontal="center" vertical="center" wrapText="1"/>
    </xf>
    <xf numFmtId="166" fontId="31" fillId="0" borderId="0" xfId="1" applyNumberFormat="1" applyFont="1" applyFill="1" applyBorder="1" applyAlignment="1">
      <alignment horizontal="center" vertical="center" wrapText="1"/>
    </xf>
    <xf numFmtId="166" fontId="30" fillId="0" borderId="0" xfId="1" applyNumberFormat="1" applyFont="1" applyBorder="1" applyAlignment="1">
      <alignment vertical="center" wrapText="1"/>
    </xf>
    <xf numFmtId="166" fontId="30" fillId="0" borderId="0" xfId="1" applyNumberFormat="1" applyFont="1" applyFill="1" applyBorder="1" applyAlignment="1">
      <alignment horizontal="center" vertical="center" wrapText="1"/>
    </xf>
    <xf numFmtId="0" fontId="30" fillId="0" borderId="17" xfId="0" applyFont="1" applyBorder="1" applyAlignment="1">
      <alignment vertical="center" wrapText="1"/>
    </xf>
    <xf numFmtId="166" fontId="30" fillId="0" borderId="17" xfId="1" applyNumberFormat="1" applyFont="1" applyBorder="1" applyAlignment="1">
      <alignment vertical="center" wrapText="1"/>
    </xf>
    <xf numFmtId="0" fontId="30" fillId="0" borderId="17" xfId="0" applyFont="1" applyBorder="1"/>
    <xf numFmtId="166" fontId="30" fillId="0" borderId="17" xfId="0" applyNumberFormat="1" applyFont="1" applyBorder="1"/>
    <xf numFmtId="166" fontId="30" fillId="0" borderId="17" xfId="1" applyNumberFormat="1" applyFont="1" applyBorder="1"/>
    <xf numFmtId="0" fontId="31" fillId="0" borderId="17" xfId="0" applyFont="1" applyBorder="1"/>
    <xf numFmtId="166" fontId="31" fillId="0" borderId="17" xfId="1" applyNumberFormat="1" applyFont="1" applyBorder="1"/>
    <xf numFmtId="0" fontId="4" fillId="0" borderId="0" xfId="22" applyFont="1"/>
    <xf numFmtId="3" fontId="4" fillId="0" borderId="0" xfId="22" applyNumberFormat="1" applyFont="1"/>
    <xf numFmtId="3" fontId="5" fillId="0" borderId="1" xfId="22" applyNumberFormat="1" applyFont="1" applyBorder="1"/>
    <xf numFmtId="0" fontId="8" fillId="0" borderId="0" xfId="22" applyFont="1" applyAlignment="1">
      <alignment vertical="center" wrapText="1"/>
    </xf>
    <xf numFmtId="3" fontId="8" fillId="0" borderId="7" xfId="22" applyNumberFormat="1" applyFont="1" applyBorder="1" applyAlignment="1">
      <alignment horizontal="center" vertical="center" wrapText="1"/>
    </xf>
    <xf numFmtId="3" fontId="8" fillId="0" borderId="7" xfId="22" applyNumberFormat="1" applyFont="1" applyBorder="1" applyAlignment="1">
      <alignment horizontal="center"/>
    </xf>
    <xf numFmtId="3" fontId="8" fillId="0" borderId="7" xfId="22" applyNumberFormat="1" applyFont="1" applyBorder="1"/>
    <xf numFmtId="3" fontId="8" fillId="0" borderId="0" xfId="22" applyNumberFormat="1" applyFont="1"/>
    <xf numFmtId="0" fontId="8" fillId="0" borderId="0" xfId="22" applyFont="1"/>
    <xf numFmtId="3" fontId="4" fillId="0" borderId="7" xfId="22" applyNumberFormat="1" applyFont="1" applyBorder="1" applyAlignment="1">
      <alignment horizontal="center"/>
    </xf>
    <xf numFmtId="3" fontId="4" fillId="0" borderId="7" xfId="22" applyNumberFormat="1" applyFont="1" applyBorder="1" applyAlignment="1">
      <alignment horizontal="left"/>
    </xf>
    <xf numFmtId="3" fontId="4" fillId="0" borderId="7" xfId="22" applyNumberFormat="1" applyFont="1" applyBorder="1"/>
    <xf numFmtId="3" fontId="4" fillId="0" borderId="7" xfId="22" applyNumberFormat="1" applyFont="1" applyBorder="1" applyAlignment="1">
      <alignment horizontal="right"/>
    </xf>
    <xf numFmtId="3" fontId="4" fillId="0" borderId="9" xfId="22" applyNumberFormat="1" applyFont="1" applyBorder="1" applyAlignment="1">
      <alignment horizontal="center"/>
    </xf>
    <xf numFmtId="3" fontId="4" fillId="0" borderId="9" xfId="22" applyNumberFormat="1" applyFont="1" applyBorder="1"/>
    <xf numFmtId="3" fontId="4" fillId="0" borderId="9" xfId="22" applyNumberFormat="1" applyFont="1" applyBorder="1" applyAlignment="1">
      <alignment horizontal="right"/>
    </xf>
    <xf numFmtId="3" fontId="4" fillId="0" borderId="0" xfId="22" applyNumberFormat="1" applyFont="1" applyAlignment="1">
      <alignment horizontal="center"/>
    </xf>
    <xf numFmtId="3" fontId="4" fillId="0" borderId="18" xfId="22" applyNumberFormat="1" applyFont="1" applyBorder="1"/>
    <xf numFmtId="3" fontId="4" fillId="0" borderId="19" xfId="22" applyNumberFormat="1" applyFont="1" applyBorder="1"/>
    <xf numFmtId="3" fontId="4" fillId="0" borderId="20" xfId="22" applyNumberFormat="1" applyFont="1" applyBorder="1"/>
    <xf numFmtId="3" fontId="4" fillId="0" borderId="0" xfId="22" applyNumberFormat="1" applyFont="1" applyAlignment="1">
      <alignment wrapText="1"/>
    </xf>
    <xf numFmtId="0" fontId="43" fillId="0" borderId="0" xfId="20" applyAlignment="1">
      <alignment horizontal="center"/>
    </xf>
    <xf numFmtId="0" fontId="30" fillId="0" borderId="0" xfId="20" applyFont="1"/>
    <xf numFmtId="165" fontId="43" fillId="0" borderId="0" xfId="23" applyNumberFormat="1" applyFont="1"/>
    <xf numFmtId="3" fontId="43" fillId="0" borderId="0" xfId="20" applyNumberFormat="1"/>
    <xf numFmtId="0" fontId="43" fillId="0" borderId="0" xfId="0" applyFont="1"/>
    <xf numFmtId="0" fontId="43" fillId="0" borderId="0" xfId="24" applyFont="1"/>
    <xf numFmtId="170" fontId="43" fillId="0" borderId="0" xfId="20" applyNumberFormat="1"/>
    <xf numFmtId="3" fontId="31" fillId="0" borderId="1" xfId="20" applyNumberFormat="1" applyFont="1" applyBorder="1" applyAlignment="1">
      <alignment horizontal="center"/>
    </xf>
    <xf numFmtId="0" fontId="4" fillId="0" borderId="3" xfId="20" applyFont="1" applyBorder="1" applyAlignment="1">
      <alignment horizontal="center" vertical="center"/>
    </xf>
    <xf numFmtId="165" fontId="4" fillId="0" borderId="3" xfId="23" applyNumberFormat="1" applyFont="1" applyBorder="1" applyAlignment="1">
      <alignment horizontal="center" vertical="center"/>
    </xf>
    <xf numFmtId="3" fontId="4" fillId="0" borderId="15" xfId="20" applyNumberFormat="1" applyFont="1" applyBorder="1" applyAlignment="1">
      <alignment horizontal="center" vertical="center"/>
    </xf>
    <xf numFmtId="165" fontId="4" fillId="0" borderId="15" xfId="23" applyNumberFormat="1" applyFont="1" applyBorder="1" applyAlignment="1">
      <alignment horizontal="center" vertical="center"/>
    </xf>
    <xf numFmtId="3" fontId="4" fillId="0" borderId="15" xfId="20" applyNumberFormat="1" applyFont="1" applyBorder="1" applyAlignment="1">
      <alignment horizontal="center" vertical="center" wrapText="1"/>
    </xf>
    <xf numFmtId="3" fontId="59" fillId="0" borderId="2" xfId="20" applyNumberFormat="1" applyFont="1" applyBorder="1" applyAlignment="1">
      <alignment horizontal="center"/>
    </xf>
    <xf numFmtId="3" fontId="59" fillId="0" borderId="2" xfId="20" applyNumberFormat="1" applyFont="1" applyBorder="1"/>
    <xf numFmtId="165" fontId="60" fillId="0" borderId="2" xfId="23" applyNumberFormat="1" applyFont="1" applyBorder="1"/>
    <xf numFmtId="0" fontId="61" fillId="0" borderId="0" xfId="0" applyFont="1"/>
    <xf numFmtId="3" fontId="31" fillId="0" borderId="8" xfId="20" applyNumberFormat="1" applyFont="1" applyBorder="1" applyAlignment="1">
      <alignment horizontal="center"/>
    </xf>
    <xf numFmtId="3" fontId="31" fillId="0" borderId="8" xfId="20" applyNumberFormat="1" applyFont="1" applyBorder="1"/>
    <xf numFmtId="165" fontId="23" fillId="0" borderId="8" xfId="23" applyNumberFormat="1" applyFont="1" applyBorder="1"/>
    <xf numFmtId="0" fontId="23" fillId="0" borderId="0" xfId="0" applyFont="1"/>
    <xf numFmtId="3" fontId="30" fillId="0" borderId="8" xfId="20" applyNumberFormat="1" applyFont="1" applyBorder="1" applyAlignment="1">
      <alignment horizontal="center"/>
    </xf>
    <xf numFmtId="3" fontId="30" fillId="0" borderId="8" xfId="20" applyNumberFormat="1" applyFont="1" applyBorder="1"/>
    <xf numFmtId="165" fontId="43" fillId="0" borderId="8" xfId="23" applyNumberFormat="1" applyFont="1" applyBorder="1"/>
    <xf numFmtId="3" fontId="31" fillId="0" borderId="7" xfId="20" applyNumberFormat="1" applyFont="1" applyBorder="1" applyAlignment="1">
      <alignment horizontal="center"/>
    </xf>
    <xf numFmtId="3" fontId="31" fillId="0" borderId="7" xfId="20" applyNumberFormat="1" applyFont="1" applyBorder="1" applyAlignment="1">
      <alignment wrapText="1"/>
    </xf>
    <xf numFmtId="165" fontId="23" fillId="0" borderId="7" xfId="23" applyNumberFormat="1" applyFont="1" applyBorder="1"/>
    <xf numFmtId="3" fontId="30" fillId="0" borderId="7" xfId="20" applyNumberFormat="1" applyFont="1" applyBorder="1"/>
    <xf numFmtId="165" fontId="43" fillId="0" borderId="7" xfId="23" applyNumberFormat="1" applyFont="1" applyBorder="1"/>
    <xf numFmtId="3" fontId="31" fillId="0" borderId="7" xfId="20" applyNumberFormat="1" applyFont="1" applyBorder="1"/>
    <xf numFmtId="3" fontId="43" fillId="0" borderId="7" xfId="20" applyNumberFormat="1" applyBorder="1" applyAlignment="1">
      <alignment horizontal="center"/>
    </xf>
    <xf numFmtId="0" fontId="23" fillId="0" borderId="0" xfId="20" applyFont="1"/>
    <xf numFmtId="3" fontId="52" fillId="0" borderId="7" xfId="20" applyNumberFormat="1" applyFont="1" applyBorder="1" applyAlignment="1">
      <alignment horizontal="center"/>
    </xf>
    <xf numFmtId="3" fontId="52" fillId="0" borderId="7" xfId="20" applyNumberFormat="1" applyFont="1" applyBorder="1"/>
    <xf numFmtId="165" fontId="62" fillId="0" borderId="7" xfId="23" applyNumberFormat="1" applyFont="1" applyBorder="1"/>
    <xf numFmtId="0" fontId="62" fillId="0" borderId="0" xfId="0" applyFont="1"/>
    <xf numFmtId="2" fontId="31" fillId="5" borderId="7" xfId="20" applyNumberFormat="1" applyFont="1" applyFill="1" applyBorder="1" applyAlignment="1">
      <alignment wrapText="1"/>
    </xf>
    <xf numFmtId="3" fontId="30" fillId="0" borderId="7" xfId="20" applyNumberFormat="1" applyFont="1" applyBorder="1" applyAlignment="1">
      <alignment horizontal="center"/>
    </xf>
    <xf numFmtId="3" fontId="56" fillId="0" borderId="7" xfId="20" applyNumberFormat="1" applyFont="1" applyBorder="1" applyAlignment="1">
      <alignment horizontal="center"/>
    </xf>
    <xf numFmtId="3" fontId="56" fillId="0" borderId="7" xfId="20" applyNumberFormat="1" applyFont="1" applyBorder="1"/>
    <xf numFmtId="0" fontId="61" fillId="0" borderId="0" xfId="20" applyFont="1"/>
    <xf numFmtId="3" fontId="23" fillId="0" borderId="7" xfId="20" applyNumberFormat="1" applyFont="1" applyBorder="1" applyAlignment="1">
      <alignment horizontal="center"/>
    </xf>
    <xf numFmtId="0" fontId="31" fillId="0" borderId="7" xfId="20" applyFont="1" applyBorder="1" applyAlignment="1">
      <alignment wrapText="1"/>
    </xf>
    <xf numFmtId="0" fontId="31" fillId="0" borderId="7" xfId="20" applyFont="1" applyBorder="1"/>
    <xf numFmtId="0" fontId="4" fillId="0" borderId="7" xfId="20" applyFont="1" applyBorder="1" applyAlignment="1">
      <alignment horizontal="center"/>
    </xf>
    <xf numFmtId="0" fontId="63" fillId="0" borderId="7" xfId="20" applyFont="1" applyBorder="1" applyAlignment="1">
      <alignment horizontal="left" wrapText="1"/>
    </xf>
    <xf numFmtId="2" fontId="23" fillId="0" borderId="7" xfId="20" applyNumberFormat="1" applyFont="1" applyBorder="1"/>
    <xf numFmtId="3" fontId="31" fillId="0" borderId="8" xfId="20" applyNumberFormat="1" applyFont="1" applyBorder="1" applyAlignment="1">
      <alignment wrapText="1"/>
    </xf>
    <xf numFmtId="3" fontId="43" fillId="0" borderId="9" xfId="20" applyNumberFormat="1" applyBorder="1" applyAlignment="1">
      <alignment horizontal="center"/>
    </xf>
    <xf numFmtId="2" fontId="43" fillId="0" borderId="9" xfId="20" applyNumberFormat="1" applyBorder="1"/>
    <xf numFmtId="165" fontId="43" fillId="0" borderId="9" xfId="23" applyNumberFormat="1" applyFont="1" applyBorder="1"/>
    <xf numFmtId="3" fontId="43" fillId="0" borderId="9" xfId="20" applyNumberFormat="1" applyBorder="1"/>
    <xf numFmtId="170" fontId="43" fillId="0" borderId="9" xfId="20" applyNumberFormat="1" applyBorder="1"/>
    <xf numFmtId="3" fontId="43" fillId="0" borderId="0" xfId="20" applyNumberFormat="1" applyAlignment="1">
      <alignment horizontal="center"/>
    </xf>
    <xf numFmtId="2" fontId="43" fillId="0" borderId="0" xfId="20" applyNumberFormat="1"/>
    <xf numFmtId="3" fontId="43" fillId="0" borderId="8" xfId="20" applyNumberFormat="1" applyBorder="1"/>
    <xf numFmtId="170" fontId="43" fillId="0" borderId="8" xfId="20" applyNumberFormat="1" applyBorder="1"/>
    <xf numFmtId="3" fontId="43" fillId="0" borderId="7" xfId="20" applyNumberFormat="1" applyBorder="1"/>
    <xf numFmtId="170" fontId="43" fillId="0" borderId="7" xfId="20" applyNumberFormat="1" applyBorder="1"/>
    <xf numFmtId="3" fontId="31" fillId="0" borderId="0" xfId="20" applyNumberFormat="1" applyFont="1" applyAlignment="1">
      <alignment horizontal="center"/>
    </xf>
    <xf numFmtId="3" fontId="31" fillId="0" borderId="0" xfId="20" applyNumberFormat="1" applyFont="1"/>
    <xf numFmtId="3" fontId="59" fillId="0" borderId="0" xfId="20" applyNumberFormat="1" applyFont="1" applyAlignment="1">
      <alignment horizontal="center"/>
    </xf>
    <xf numFmtId="3" fontId="59" fillId="0" borderId="0" xfId="20" applyNumberFormat="1" applyFont="1"/>
    <xf numFmtId="3" fontId="60" fillId="0" borderId="0" xfId="20" applyNumberFormat="1" applyFont="1"/>
    <xf numFmtId="3" fontId="30" fillId="6" borderId="0" xfId="20" applyNumberFormat="1" applyFont="1" applyFill="1" applyAlignment="1">
      <alignment horizontal="center"/>
    </xf>
    <xf numFmtId="3" fontId="30" fillId="6" borderId="7" xfId="20" applyNumberFormat="1" applyFont="1" applyFill="1" applyBorder="1"/>
    <xf numFmtId="3" fontId="43" fillId="6" borderId="0" xfId="20" applyNumberFormat="1" applyFill="1"/>
    <xf numFmtId="0" fontId="43" fillId="6" borderId="0" xfId="0" applyFont="1" applyFill="1"/>
    <xf numFmtId="3" fontId="43" fillId="6" borderId="7" xfId="20" applyNumberFormat="1" applyFill="1" applyBorder="1" applyAlignment="1">
      <alignment horizontal="center"/>
    </xf>
    <xf numFmtId="3" fontId="43" fillId="6" borderId="7" xfId="20" applyNumberFormat="1" applyFill="1" applyBorder="1"/>
    <xf numFmtId="3" fontId="30" fillId="6" borderId="16" xfId="20" applyNumberFormat="1" applyFont="1" applyFill="1" applyBorder="1" applyAlignment="1">
      <alignment horizontal="center"/>
    </xf>
    <xf numFmtId="3" fontId="30" fillId="6" borderId="16" xfId="20" applyNumberFormat="1" applyFont="1" applyFill="1" applyBorder="1"/>
    <xf numFmtId="165" fontId="43" fillId="6" borderId="0" xfId="23" applyNumberFormat="1" applyFont="1" applyFill="1"/>
    <xf numFmtId="0" fontId="43" fillId="6" borderId="0" xfId="20" applyFill="1" applyAlignment="1">
      <alignment horizontal="center"/>
    </xf>
    <xf numFmtId="0" fontId="30" fillId="6" borderId="0" xfId="20" applyFont="1" applyFill="1"/>
    <xf numFmtId="165" fontId="43" fillId="6" borderId="7" xfId="23" applyNumberFormat="1" applyFont="1" applyFill="1" applyBorder="1"/>
    <xf numFmtId="170" fontId="43" fillId="6" borderId="0" xfId="20" applyNumberFormat="1" applyFill="1"/>
    <xf numFmtId="0" fontId="38" fillId="0" borderId="0" xfId="18" applyFont="1"/>
    <xf numFmtId="165" fontId="39" fillId="0" borderId="0" xfId="1" applyNumberFormat="1" applyFont="1" applyFill="1" applyBorder="1" applyAlignment="1">
      <alignment horizontal="right"/>
    </xf>
    <xf numFmtId="165" fontId="39" fillId="0" borderId="0" xfId="18" applyNumberFormat="1" applyFont="1"/>
    <xf numFmtId="165" fontId="38" fillId="0" borderId="0" xfId="18" applyNumberFormat="1" applyFont="1"/>
    <xf numFmtId="0" fontId="39" fillId="0" borderId="2" xfId="18" applyFont="1" applyBorder="1" applyAlignment="1">
      <alignment horizontal="center" vertical="center" wrapText="1"/>
    </xf>
    <xf numFmtId="170" fontId="39" fillId="0" borderId="2" xfId="18" applyNumberFormat="1" applyFont="1" applyBorder="1" applyAlignment="1">
      <alignment horizontal="center" vertical="center" wrapText="1"/>
    </xf>
    <xf numFmtId="0" fontId="39" fillId="0" borderId="0" xfId="18" applyFont="1" applyAlignment="1">
      <alignment horizontal="center"/>
    </xf>
    <xf numFmtId="0" fontId="39" fillId="0" borderId="7" xfId="18" applyFont="1" applyBorder="1" applyAlignment="1">
      <alignment horizontal="right"/>
    </xf>
    <xf numFmtId="0" fontId="39" fillId="0" borderId="7" xfId="18" applyFont="1" applyBorder="1" applyAlignment="1">
      <alignment horizontal="center"/>
    </xf>
    <xf numFmtId="165" fontId="39" fillId="0" borderId="7" xfId="1" applyNumberFormat="1" applyFont="1" applyFill="1" applyBorder="1" applyAlignment="1">
      <alignment horizontal="right"/>
    </xf>
    <xf numFmtId="0" fontId="39" fillId="0" borderId="0" xfId="18" applyFont="1" applyAlignment="1">
      <alignment horizontal="right"/>
    </xf>
    <xf numFmtId="3" fontId="39" fillId="0" borderId="7" xfId="18" applyNumberFormat="1" applyFont="1" applyBorder="1"/>
    <xf numFmtId="0" fontId="39" fillId="0" borderId="0" xfId="18" applyFont="1"/>
    <xf numFmtId="0" fontId="38" fillId="0" borderId="7" xfId="18" applyFont="1" applyBorder="1" applyAlignment="1">
      <alignment horizontal="center"/>
    </xf>
    <xf numFmtId="3" fontId="38" fillId="0" borderId="7" xfId="18" applyNumberFormat="1" applyFont="1" applyBorder="1"/>
    <xf numFmtId="165" fontId="38" fillId="0" borderId="7" xfId="1" applyNumberFormat="1" applyFont="1" applyFill="1" applyBorder="1" applyAlignment="1">
      <alignment horizontal="right"/>
    </xf>
    <xf numFmtId="165" fontId="38" fillId="0" borderId="7" xfId="1" applyNumberFormat="1" applyFont="1" applyFill="1" applyBorder="1"/>
    <xf numFmtId="3" fontId="38" fillId="0" borderId="7" xfId="18" applyNumberFormat="1" applyFont="1" applyBorder="1" applyAlignment="1">
      <alignment wrapText="1"/>
    </xf>
    <xf numFmtId="0" fontId="50" fillId="0" borderId="7" xfId="0" applyFont="1" applyBorder="1"/>
    <xf numFmtId="165" fontId="40" fillId="0" borderId="7" xfId="1" applyNumberFormat="1" applyFont="1" applyFill="1" applyBorder="1"/>
    <xf numFmtId="3" fontId="55" fillId="0" borderId="7" xfId="20" applyNumberFormat="1" applyFont="1" applyBorder="1"/>
    <xf numFmtId="2" fontId="38" fillId="0" borderId="7" xfId="18" applyNumberFormat="1" applyFont="1" applyBorder="1" applyAlignment="1">
      <alignment horizontal="left"/>
    </xf>
    <xf numFmtId="0" fontId="38" fillId="0" borderId="7" xfId="18" applyFont="1" applyBorder="1" applyAlignment="1">
      <alignment horizontal="left"/>
    </xf>
    <xf numFmtId="0" fontId="35" fillId="0" borderId="7" xfId="0" applyFont="1" applyBorder="1"/>
    <xf numFmtId="3" fontId="38" fillId="0" borderId="7" xfId="0" applyNumberFormat="1" applyFont="1" applyBorder="1"/>
    <xf numFmtId="3" fontId="38" fillId="0" borderId="7" xfId="0" applyNumberFormat="1" applyFont="1" applyBorder="1" applyAlignment="1">
      <alignment wrapText="1"/>
    </xf>
    <xf numFmtId="0" fontId="38" fillId="0" borderId="7" xfId="19" applyFont="1" applyBorder="1" applyAlignment="1">
      <alignment horizontal="left" vertical="center" wrapText="1" shrinkToFit="1"/>
    </xf>
    <xf numFmtId="3" fontId="35" fillId="0" borderId="7" xfId="20" applyNumberFormat="1" applyFont="1" applyBorder="1"/>
    <xf numFmtId="165" fontId="38" fillId="0" borderId="7" xfId="1" applyNumberFormat="1" applyFont="1" applyFill="1" applyBorder="1" applyAlignment="1">
      <alignment horizontal="right" wrapText="1"/>
    </xf>
    <xf numFmtId="0" fontId="38" fillId="0" borderId="7" xfId="18" applyFont="1" applyBorder="1" applyAlignment="1">
      <alignment wrapText="1"/>
    </xf>
    <xf numFmtId="3" fontId="38" fillId="0" borderId="7" xfId="20" applyNumberFormat="1" applyFont="1" applyBorder="1" applyAlignment="1">
      <alignment wrapText="1"/>
    </xf>
    <xf numFmtId="165" fontId="38" fillId="0" borderId="7" xfId="1" applyNumberFormat="1" applyFont="1" applyFill="1" applyBorder="1" applyAlignment="1">
      <alignment horizontal="right" vertical="center"/>
    </xf>
    <xf numFmtId="3" fontId="38" fillId="0" borderId="7" xfId="20" applyNumberFormat="1" applyFont="1" applyBorder="1"/>
    <xf numFmtId="3" fontId="4" fillId="0" borderId="7" xfId="20" applyNumberFormat="1" applyFont="1" applyBorder="1" applyAlignment="1">
      <alignment wrapText="1"/>
    </xf>
    <xf numFmtId="3" fontId="38" fillId="0" borderId="7" xfId="0" applyNumberFormat="1" applyFont="1" applyBorder="1" applyAlignment="1">
      <alignment horizontal="left" vertical="center" wrapText="1" shrinkToFit="1"/>
    </xf>
    <xf numFmtId="169" fontId="38" fillId="0" borderId="7" xfId="5" applyNumberFormat="1" applyFont="1" applyFill="1" applyBorder="1" applyAlignment="1">
      <alignment vertical="center" wrapText="1"/>
    </xf>
    <xf numFmtId="169" fontId="38" fillId="0" borderId="7" xfId="5" applyNumberFormat="1" applyFont="1" applyFill="1" applyBorder="1" applyAlignment="1">
      <alignment horizontal="left" vertical="center" wrapText="1"/>
    </xf>
    <xf numFmtId="3" fontId="39" fillId="0" borderId="9" xfId="0" applyNumberFormat="1" applyFont="1" applyBorder="1" applyAlignment="1">
      <alignment wrapText="1"/>
    </xf>
    <xf numFmtId="165" fontId="39" fillId="0" borderId="9" xfId="1" applyNumberFormat="1" applyFont="1" applyFill="1" applyBorder="1" applyAlignment="1">
      <alignment horizontal="right"/>
    </xf>
    <xf numFmtId="0" fontId="51" fillId="0" borderId="0" xfId="18" applyFont="1"/>
    <xf numFmtId="165" fontId="39" fillId="0" borderId="0" xfId="1" applyNumberFormat="1" applyFont="1" applyFill="1"/>
    <xf numFmtId="0" fontId="4" fillId="0" borderId="0" xfId="18" applyFont="1"/>
    <xf numFmtId="165" fontId="8" fillId="0" borderId="0" xfId="1" applyNumberFormat="1" applyFont="1" applyFill="1" applyBorder="1" applyAlignment="1">
      <alignment horizontal="right"/>
    </xf>
    <xf numFmtId="165" fontId="8" fillId="0" borderId="0" xfId="18" applyNumberFormat="1" applyFont="1"/>
    <xf numFmtId="165" fontId="4" fillId="0" borderId="0" xfId="18" applyNumberFormat="1" applyFont="1"/>
    <xf numFmtId="0" fontId="8" fillId="0" borderId="2" xfId="0" applyFont="1" applyBorder="1" applyAlignment="1">
      <alignment vertical="center" wrapText="1"/>
    </xf>
    <xf numFmtId="0" fontId="8" fillId="0" borderId="7" xfId="0" applyFont="1" applyBorder="1" applyAlignment="1">
      <alignment horizontal="center" vertical="center" wrapText="1"/>
    </xf>
    <xf numFmtId="0" fontId="8" fillId="0" borderId="0" xfId="18" applyFont="1" applyAlignment="1">
      <alignment horizontal="center"/>
    </xf>
    <xf numFmtId="0" fontId="8" fillId="0" borderId="7" xfId="18" applyFont="1" applyBorder="1" applyAlignment="1">
      <alignment horizontal="right"/>
    </xf>
    <xf numFmtId="0" fontId="8" fillId="0" borderId="7" xfId="18" applyFont="1" applyBorder="1" applyAlignment="1">
      <alignment horizontal="center"/>
    </xf>
    <xf numFmtId="165" fontId="8" fillId="0" borderId="7" xfId="1" applyNumberFormat="1" applyFont="1" applyFill="1" applyBorder="1" applyAlignment="1">
      <alignment horizontal="right"/>
    </xf>
    <xf numFmtId="0" fontId="8" fillId="0" borderId="0" xfId="18" applyFont="1" applyAlignment="1">
      <alignment horizontal="right"/>
    </xf>
    <xf numFmtId="3" fontId="8" fillId="0" borderId="7" xfId="18" applyNumberFormat="1" applyFont="1" applyBorder="1"/>
    <xf numFmtId="0" fontId="8" fillId="0" borderId="0" xfId="18" applyFont="1"/>
    <xf numFmtId="0" fontId="4" fillId="0" borderId="7" xfId="18" applyFont="1" applyBorder="1" applyAlignment="1">
      <alignment horizontal="center"/>
    </xf>
    <xf numFmtId="3" fontId="4" fillId="0" borderId="7" xfId="18" applyNumberFormat="1" applyFont="1" applyBorder="1"/>
    <xf numFmtId="165" fontId="4" fillId="0" borderId="7" xfId="1" applyNumberFormat="1" applyFont="1" applyFill="1" applyBorder="1" applyAlignment="1">
      <alignment horizontal="right"/>
    </xf>
    <xf numFmtId="165" fontId="4" fillId="0" borderId="7" xfId="1" applyNumberFormat="1" applyFont="1" applyFill="1" applyBorder="1"/>
    <xf numFmtId="3" fontId="4" fillId="0" borderId="7" xfId="18" applyNumberFormat="1" applyFont="1" applyBorder="1" applyAlignment="1">
      <alignment wrapText="1"/>
    </xf>
    <xf numFmtId="3" fontId="4" fillId="0" borderId="7" xfId="0" applyNumberFormat="1" applyFont="1" applyBorder="1" applyAlignment="1">
      <alignment wrapText="1"/>
    </xf>
    <xf numFmtId="165" fontId="4" fillId="0" borderId="7" xfId="1" applyNumberFormat="1" applyFont="1" applyFill="1" applyBorder="1" applyAlignment="1">
      <alignment horizontal="right" vertical="center"/>
    </xf>
    <xf numFmtId="0" fontId="4" fillId="0" borderId="0" xfId="18" applyFont="1" applyAlignment="1">
      <alignment vertical="center"/>
    </xf>
    <xf numFmtId="0" fontId="4" fillId="0" borderId="0" xfId="18" applyFont="1" applyAlignment="1">
      <alignment wrapText="1"/>
    </xf>
    <xf numFmtId="165" fontId="4" fillId="0" borderId="7" xfId="1" applyNumberFormat="1" applyFont="1" applyFill="1" applyBorder="1" applyAlignment="1">
      <alignment horizontal="right" wrapText="1"/>
    </xf>
    <xf numFmtId="3" fontId="8" fillId="0" borderId="7" xfId="0" applyNumberFormat="1" applyFont="1" applyBorder="1" applyAlignment="1">
      <alignment vertical="center" wrapText="1"/>
    </xf>
    <xf numFmtId="0" fontId="8" fillId="0" borderId="7" xfId="18" applyFont="1" applyBorder="1"/>
    <xf numFmtId="0" fontId="4" fillId="0" borderId="7" xfId="18" applyFont="1" applyBorder="1"/>
    <xf numFmtId="0" fontId="8" fillId="0" borderId="7" xfId="0" applyFont="1" applyBorder="1" applyAlignment="1">
      <alignment vertical="center" wrapText="1"/>
    </xf>
    <xf numFmtId="0" fontId="8" fillId="0" borderId="9" xfId="0" applyFont="1" applyBorder="1" applyAlignment="1">
      <alignment horizontal="center" vertical="center" wrapText="1"/>
    </xf>
    <xf numFmtId="0" fontId="8" fillId="0" borderId="9" xfId="0" applyFont="1" applyBorder="1" applyAlignment="1">
      <alignment vertical="center" wrapText="1"/>
    </xf>
    <xf numFmtId="0" fontId="4" fillId="0" borderId="9" xfId="18" applyFont="1" applyBorder="1"/>
    <xf numFmtId="0" fontId="8" fillId="0" borderId="9" xfId="18" applyFont="1" applyBorder="1"/>
    <xf numFmtId="165" fontId="4" fillId="0" borderId="0" xfId="25" applyNumberFormat="1" applyFont="1" applyFill="1"/>
    <xf numFmtId="0" fontId="3" fillId="0" borderId="0" xfId="3"/>
    <xf numFmtId="3" fontId="3" fillId="0" borderId="0" xfId="3" applyNumberFormat="1"/>
    <xf numFmtId="0" fontId="8" fillId="0" borderId="17" xfId="3" applyFont="1" applyBorder="1" applyAlignment="1">
      <alignment horizontal="center"/>
    </xf>
    <xf numFmtId="0" fontId="8" fillId="0" borderId="21" xfId="3" applyFont="1" applyBorder="1" applyAlignment="1">
      <alignment horizontal="center"/>
    </xf>
    <xf numFmtId="0" fontId="37" fillId="0" borderId="0" xfId="3" applyFont="1" applyAlignment="1">
      <alignment horizontal="center"/>
    </xf>
    <xf numFmtId="3" fontId="37" fillId="0" borderId="0" xfId="3" applyNumberFormat="1" applyFont="1" applyAlignment="1">
      <alignment horizontal="center"/>
    </xf>
    <xf numFmtId="3" fontId="8" fillId="0" borderId="2" xfId="3" applyNumberFormat="1" applyFont="1" applyBorder="1" applyAlignment="1">
      <alignment horizontal="right"/>
    </xf>
    <xf numFmtId="0" fontId="8" fillId="0" borderId="7" xfId="3" applyFont="1" applyBorder="1" applyAlignment="1">
      <alignment horizontal="center"/>
    </xf>
    <xf numFmtId="0" fontId="8" fillId="0" borderId="7" xfId="3" applyFont="1" applyBorder="1" applyAlignment="1">
      <alignment horizontal="left"/>
    </xf>
    <xf numFmtId="0" fontId="37" fillId="0" borderId="0" xfId="3" applyFont="1"/>
    <xf numFmtId="0" fontId="4" fillId="0" borderId="7" xfId="3" applyFont="1" applyBorder="1" applyAlignment="1">
      <alignment horizontal="center"/>
    </xf>
    <xf numFmtId="49" fontId="4" fillId="0" borderId="7" xfId="3" applyNumberFormat="1" applyFont="1" applyBorder="1" applyAlignment="1">
      <alignment horizontal="left"/>
    </xf>
    <xf numFmtId="0" fontId="4" fillId="0" borderId="7" xfId="3" applyFont="1" applyBorder="1" applyAlignment="1">
      <alignment horizontal="left"/>
    </xf>
    <xf numFmtId="0" fontId="8" fillId="0" borderId="7" xfId="3" applyFont="1" applyBorder="1"/>
    <xf numFmtId="0" fontId="4" fillId="0" borderId="7" xfId="3" applyFont="1" applyBorder="1"/>
    <xf numFmtId="0" fontId="65" fillId="0" borderId="0" xfId="3" applyFont="1"/>
    <xf numFmtId="3" fontId="65" fillId="0" borderId="0" xfId="3" applyNumberFormat="1" applyFont="1"/>
    <xf numFmtId="0" fontId="66" fillId="0" borderId="7" xfId="3" applyFont="1" applyBorder="1" applyAlignment="1">
      <alignment horizontal="center"/>
    </xf>
    <xf numFmtId="0" fontId="8" fillId="0" borderId="9" xfId="3" applyFont="1" applyBorder="1" applyAlignment="1">
      <alignment horizontal="center"/>
    </xf>
    <xf numFmtId="0" fontId="8" fillId="0" borderId="9" xfId="3" applyFont="1" applyBorder="1"/>
    <xf numFmtId="3" fontId="8" fillId="0" borderId="9" xfId="3" applyNumberFormat="1" applyFont="1" applyBorder="1"/>
    <xf numFmtId="3" fontId="8" fillId="0" borderId="9" xfId="26" applyNumberFormat="1" applyFont="1" applyBorder="1"/>
    <xf numFmtId="0" fontId="67" fillId="0" borderId="0" xfId="3" applyFont="1"/>
    <xf numFmtId="0" fontId="8" fillId="0" borderId="8" xfId="3" applyFont="1" applyBorder="1" applyAlignment="1">
      <alignment horizontal="center"/>
    </xf>
    <xf numFmtId="0" fontId="8" fillId="0" borderId="8" xfId="3" applyFont="1" applyBorder="1"/>
    <xf numFmtId="3" fontId="8" fillId="0" borderId="8" xfId="3" applyNumberFormat="1" applyFont="1" applyBorder="1"/>
    <xf numFmtId="3" fontId="4" fillId="0" borderId="16" xfId="3" applyNumberFormat="1" applyFont="1" applyBorder="1"/>
    <xf numFmtId="0" fontId="28" fillId="0" borderId="16" xfId="26" applyFont="1" applyBorder="1" applyAlignment="1">
      <alignment horizontal="center" wrapText="1"/>
    </xf>
    <xf numFmtId="0" fontId="28" fillId="0" borderId="16" xfId="26" applyFont="1" applyBorder="1" applyAlignment="1">
      <alignment horizontal="left" wrapText="1"/>
    </xf>
    <xf numFmtId="3" fontId="8" fillId="0" borderId="16" xfId="3" applyNumberFormat="1" applyFont="1" applyBorder="1"/>
    <xf numFmtId="172" fontId="4" fillId="0" borderId="2" xfId="26" applyNumberFormat="1" applyFont="1" applyBorder="1" applyAlignment="1">
      <alignment horizontal="center"/>
    </xf>
    <xf numFmtId="172" fontId="4" fillId="0" borderId="2" xfId="26" applyNumberFormat="1" applyFont="1" applyBorder="1"/>
    <xf numFmtId="3" fontId="4" fillId="0" borderId="2" xfId="27" applyNumberFormat="1" applyFont="1" applyBorder="1"/>
    <xf numFmtId="3" fontId="4" fillId="0" borderId="2" xfId="26" applyNumberFormat="1" applyFont="1" applyBorder="1"/>
    <xf numFmtId="172" fontId="4" fillId="0" borderId="7" xfId="26" applyNumberFormat="1" applyFont="1" applyBorder="1" applyAlignment="1">
      <alignment horizontal="center"/>
    </xf>
    <xf numFmtId="172" fontId="4" fillId="0" borderId="7" xfId="26" applyNumberFormat="1" applyFont="1" applyBorder="1"/>
    <xf numFmtId="3" fontId="4" fillId="0" borderId="7" xfId="27" applyNumberFormat="1" applyFont="1" applyBorder="1"/>
    <xf numFmtId="3" fontId="4" fillId="0" borderId="7" xfId="26" applyNumberFormat="1" applyFont="1" applyBorder="1"/>
    <xf numFmtId="172" fontId="4" fillId="0" borderId="9" xfId="26" applyNumberFormat="1" applyFont="1" applyBorder="1" applyAlignment="1">
      <alignment horizontal="center"/>
    </xf>
    <xf numFmtId="172" fontId="4" fillId="0" borderId="9" xfId="26" applyNumberFormat="1" applyFont="1" applyBorder="1"/>
    <xf numFmtId="3" fontId="4" fillId="0" borderId="9" xfId="27" applyNumberFormat="1" applyFont="1" applyBorder="1"/>
    <xf numFmtId="3" fontId="4" fillId="0" borderId="9" xfId="26" applyNumberFormat="1" applyFont="1" applyBorder="1"/>
    <xf numFmtId="0" fontId="3" fillId="0" borderId="0" xfId="3" applyAlignment="1">
      <alignment horizontal="center"/>
    </xf>
    <xf numFmtId="3" fontId="3" fillId="0" borderId="0" xfId="3" applyNumberFormat="1" applyAlignment="1">
      <alignment horizontal="center"/>
    </xf>
    <xf numFmtId="0" fontId="15" fillId="0" borderId="0" xfId="20" applyFont="1" applyAlignment="1">
      <alignment horizontal="center"/>
    </xf>
    <xf numFmtId="3" fontId="23" fillId="0" borderId="0" xfId="28" applyNumberFormat="1" applyFont="1"/>
    <xf numFmtId="3" fontId="11" fillId="0" borderId="0" xfId="28" applyNumberFormat="1" applyFont="1" applyAlignment="1">
      <alignment horizontal="center"/>
    </xf>
    <xf numFmtId="0" fontId="14" fillId="0" borderId="17" xfId="28" applyFont="1" applyBorder="1" applyAlignment="1">
      <alignment horizontal="center" vertical="center" wrapText="1"/>
    </xf>
    <xf numFmtId="165" fontId="14" fillId="0" borderId="17" xfId="1" applyNumberFormat="1" applyFont="1" applyBorder="1" applyAlignment="1">
      <alignment horizontal="center" vertical="center" wrapText="1"/>
    </xf>
    <xf numFmtId="0" fontId="43" fillId="0" borderId="2" xfId="20" applyBorder="1" applyAlignment="1">
      <alignment horizontal="center"/>
    </xf>
    <xf numFmtId="3" fontId="31" fillId="0" borderId="2" xfId="20" applyNumberFormat="1" applyFont="1" applyBorder="1" applyAlignment="1">
      <alignment horizontal="center"/>
    </xf>
    <xf numFmtId="3" fontId="31" fillId="0" borderId="2" xfId="20" applyNumberFormat="1" applyFont="1" applyBorder="1"/>
    <xf numFmtId="165" fontId="31" fillId="0" borderId="2" xfId="1" applyNumberFormat="1" applyFont="1" applyBorder="1"/>
    <xf numFmtId="165" fontId="0" fillId="0" borderId="0" xfId="0" applyNumberFormat="1"/>
    <xf numFmtId="0" fontId="61" fillId="0" borderId="7" xfId="20" applyFont="1" applyBorder="1" applyAlignment="1">
      <alignment horizontal="center"/>
    </xf>
    <xf numFmtId="3" fontId="31" fillId="0" borderId="7" xfId="20" applyNumberFormat="1" applyFont="1" applyBorder="1" applyAlignment="1">
      <alignment horizontal="center" vertical="center"/>
    </xf>
    <xf numFmtId="3" fontId="31" fillId="0" borderId="7" xfId="20" applyNumberFormat="1" applyFont="1" applyBorder="1" applyAlignment="1">
      <alignment horizontal="left" vertical="center" wrapText="1"/>
    </xf>
    <xf numFmtId="3" fontId="31" fillId="0" borderId="7" xfId="20" applyNumberFormat="1" applyFont="1" applyBorder="1" applyAlignment="1">
      <alignment vertical="center"/>
    </xf>
    <xf numFmtId="0" fontId="61" fillId="0" borderId="7" xfId="20" applyFont="1" applyBorder="1" applyAlignment="1">
      <alignment horizontal="center" vertical="center"/>
    </xf>
    <xf numFmtId="0" fontId="0" fillId="0" borderId="0" xfId="0" applyAlignment="1">
      <alignment vertical="center"/>
    </xf>
    <xf numFmtId="0" fontId="61" fillId="0" borderId="7" xfId="20" quotePrefix="1" applyFont="1" applyBorder="1" applyAlignment="1">
      <alignment horizontal="center"/>
    </xf>
    <xf numFmtId="170" fontId="30" fillId="0" borderId="7" xfId="20" applyNumberFormat="1" applyFont="1" applyBorder="1"/>
    <xf numFmtId="0" fontId="60" fillId="0" borderId="7" xfId="20" applyFont="1" applyBorder="1" applyAlignment="1">
      <alignment horizontal="center" vertical="center"/>
    </xf>
    <xf numFmtId="0" fontId="2" fillId="0" borderId="0" xfId="0" applyFont="1" applyAlignment="1">
      <alignment vertical="center"/>
    </xf>
    <xf numFmtId="0" fontId="68" fillId="0" borderId="7" xfId="20" applyFont="1" applyBorder="1" applyAlignment="1">
      <alignment horizontal="center"/>
    </xf>
    <xf numFmtId="3" fontId="44" fillId="0" borderId="7" xfId="20" applyNumberFormat="1" applyFont="1" applyBorder="1" applyAlignment="1">
      <alignment horizontal="center"/>
    </xf>
    <xf numFmtId="3" fontId="32" fillId="0" borderId="7" xfId="20" applyNumberFormat="1" applyFont="1" applyBorder="1"/>
    <xf numFmtId="0" fontId="58" fillId="0" borderId="7" xfId="20" quotePrefix="1" applyFont="1" applyBorder="1" applyAlignment="1">
      <alignment horizontal="center"/>
    </xf>
    <xf numFmtId="3" fontId="32" fillId="0" borderId="7" xfId="20" applyNumberFormat="1" applyFont="1" applyBorder="1" applyAlignment="1">
      <alignment horizontal="center"/>
    </xf>
    <xf numFmtId="2" fontId="31" fillId="0" borderId="7" xfId="20" applyNumberFormat="1" applyFont="1" applyBorder="1"/>
    <xf numFmtId="0" fontId="60" fillId="0" borderId="7" xfId="20" applyFont="1" applyBorder="1" applyAlignment="1">
      <alignment horizontal="center"/>
    </xf>
    <xf numFmtId="0" fontId="56" fillId="0" borderId="7" xfId="20" applyFont="1" applyBorder="1" applyAlignment="1">
      <alignment horizontal="center"/>
    </xf>
    <xf numFmtId="0" fontId="43" fillId="0" borderId="0" xfId="20" quotePrefix="1" applyAlignment="1">
      <alignment horizontal="center"/>
    </xf>
    <xf numFmtId="0" fontId="8" fillId="0" borderId="7" xfId="20" applyFont="1" applyBorder="1" applyAlignment="1">
      <alignment horizontal="center"/>
    </xf>
    <xf numFmtId="3" fontId="23" fillId="0" borderId="7" xfId="20" applyNumberFormat="1" applyFont="1" applyBorder="1" applyAlignment="1">
      <alignment horizontal="center" vertical="center"/>
    </xf>
    <xf numFmtId="0" fontId="60" fillId="0" borderId="7" xfId="20" quotePrefix="1" applyFont="1" applyBorder="1" applyAlignment="1">
      <alignment horizontal="center"/>
    </xf>
    <xf numFmtId="0" fontId="60" fillId="0" borderId="16" xfId="20" applyFont="1" applyBorder="1" applyAlignment="1">
      <alignment horizontal="center"/>
    </xf>
    <xf numFmtId="3" fontId="23" fillId="0" borderId="16" xfId="20" applyNumberFormat="1" applyFont="1" applyBorder="1" applyAlignment="1">
      <alignment horizontal="center"/>
    </xf>
    <xf numFmtId="3" fontId="31" fillId="0" borderId="16" xfId="20" applyNumberFormat="1" applyFont="1" applyBorder="1"/>
    <xf numFmtId="3" fontId="30" fillId="0" borderId="16" xfId="20" applyNumberFormat="1" applyFont="1" applyBorder="1"/>
    <xf numFmtId="0" fontId="61" fillId="0" borderId="9" xfId="20" applyFont="1" applyBorder="1" applyAlignment="1">
      <alignment horizontal="center"/>
    </xf>
    <xf numFmtId="3" fontId="30" fillId="0" borderId="9" xfId="20" applyNumberFormat="1" applyFont="1" applyBorder="1" applyAlignment="1">
      <alignment horizontal="center"/>
    </xf>
    <xf numFmtId="3" fontId="30" fillId="0" borderId="9" xfId="20" applyNumberFormat="1" applyFont="1" applyBorder="1"/>
    <xf numFmtId="3" fontId="30" fillId="0" borderId="0" xfId="20" applyNumberFormat="1" applyFont="1"/>
    <xf numFmtId="0" fontId="0" fillId="0" borderId="0" xfId="20" applyFont="1" applyAlignment="1">
      <alignment horizontal="center"/>
    </xf>
    <xf numFmtId="0" fontId="30" fillId="0" borderId="0" xfId="20" quotePrefix="1" applyFont="1"/>
    <xf numFmtId="0" fontId="23" fillId="0" borderId="0" xfId="20" applyFont="1" applyAlignment="1">
      <alignment horizontal="center"/>
    </xf>
    <xf numFmtId="0" fontId="31" fillId="0" borderId="0" xfId="20" applyFont="1"/>
    <xf numFmtId="0" fontId="43" fillId="0" borderId="0" xfId="29" applyFont="1" applyAlignment="1">
      <alignment horizontal="center"/>
    </xf>
    <xf numFmtId="0" fontId="43" fillId="0" borderId="0" xfId="29" applyFont="1"/>
    <xf numFmtId="0" fontId="23" fillId="0" borderId="0" xfId="29" applyFont="1" applyAlignment="1">
      <alignment horizontal="center" vertical="center" wrapText="1"/>
    </xf>
    <xf numFmtId="0" fontId="23" fillId="0" borderId="7" xfId="29" applyFont="1" applyBorder="1" applyAlignment="1">
      <alignment horizontal="center"/>
    </xf>
    <xf numFmtId="0" fontId="23" fillId="0" borderId="7" xfId="29" applyFont="1" applyBorder="1"/>
    <xf numFmtId="3" fontId="23" fillId="0" borderId="7" xfId="29" applyNumberFormat="1" applyFont="1" applyBorder="1"/>
    <xf numFmtId="0" fontId="23" fillId="0" borderId="0" xfId="29" applyFont="1"/>
    <xf numFmtId="0" fontId="43" fillId="0" borderId="7" xfId="29" applyFont="1" applyBorder="1" applyAlignment="1">
      <alignment horizontal="center"/>
    </xf>
    <xf numFmtId="0" fontId="43" fillId="0" borderId="7" xfId="29" applyFont="1" applyBorder="1"/>
    <xf numFmtId="3" fontId="43" fillId="0" borderId="7" xfId="29" applyNumberFormat="1" applyFont="1" applyBorder="1"/>
    <xf numFmtId="0" fontId="43" fillId="0" borderId="9" xfId="29" applyFont="1" applyBorder="1" applyAlignment="1">
      <alignment horizontal="center"/>
    </xf>
    <xf numFmtId="0" fontId="43" fillId="0" borderId="9" xfId="29" applyFont="1" applyBorder="1"/>
    <xf numFmtId="3" fontId="43" fillId="0" borderId="9" xfId="29" applyNumberFormat="1" applyFont="1" applyBorder="1"/>
    <xf numFmtId="0" fontId="7" fillId="0" borderId="0" xfId="0" applyFont="1" applyAlignment="1">
      <alignment horizontal="right" vertical="center"/>
    </xf>
    <xf numFmtId="3" fontId="6" fillId="0" borderId="7" xfId="0" applyNumberFormat="1" applyFont="1" applyBorder="1" applyAlignment="1">
      <alignment horizontal="right" vertical="center" wrapText="1"/>
    </xf>
    <xf numFmtId="0" fontId="4" fillId="2" borderId="7" xfId="3" applyFont="1" applyFill="1" applyBorder="1" applyAlignment="1">
      <alignment horizontal="center"/>
    </xf>
    <xf numFmtId="0" fontId="4" fillId="2" borderId="7" xfId="3" applyFont="1" applyFill="1" applyBorder="1"/>
    <xf numFmtId="3" fontId="9" fillId="0" borderId="7" xfId="0" applyNumberFormat="1" applyFont="1" applyBorder="1" applyAlignment="1">
      <alignment horizontal="right" vertical="center" wrapText="1"/>
    </xf>
    <xf numFmtId="0" fontId="4" fillId="2" borderId="9" xfId="3" applyFont="1" applyFill="1" applyBorder="1" applyAlignment="1">
      <alignment horizontal="center"/>
    </xf>
    <xf numFmtId="0" fontId="4" fillId="2" borderId="9" xfId="3" applyFont="1" applyFill="1" applyBorder="1"/>
    <xf numFmtId="3" fontId="9" fillId="0" borderId="9" xfId="0" applyNumberFormat="1" applyFont="1" applyBorder="1" applyAlignment="1">
      <alignment horizontal="right" vertical="center" wrapText="1"/>
    </xf>
    <xf numFmtId="169" fontId="23" fillId="0" borderId="0" xfId="1" applyNumberFormat="1" applyFont="1" applyAlignment="1">
      <alignment horizontal="left" vertical="center" wrapText="1"/>
    </xf>
    <xf numFmtId="0" fontId="23" fillId="0" borderId="0" xfId="0" applyFont="1" applyAlignment="1">
      <alignment horizontal="centerContinuous"/>
    </xf>
    <xf numFmtId="169" fontId="23" fillId="0" borderId="0" xfId="1" applyNumberFormat="1" applyFont="1" applyAlignment="1">
      <alignment horizontal="centerContinuous"/>
    </xf>
    <xf numFmtId="169" fontId="69" fillId="0" borderId="0" xfId="1" applyNumberFormat="1" applyFont="1" applyAlignment="1">
      <alignment horizontal="centerContinuous"/>
    </xf>
    <xf numFmtId="0" fontId="44" fillId="0" borderId="0" xfId="0" applyFont="1" applyAlignment="1">
      <alignment horizontal="left"/>
    </xf>
    <xf numFmtId="169" fontId="44" fillId="0" borderId="0" xfId="1" applyNumberFormat="1" applyFont="1" applyAlignment="1">
      <alignment horizontal="left"/>
    </xf>
    <xf numFmtId="169" fontId="23" fillId="0" borderId="25" xfId="1" applyNumberFormat="1" applyFont="1" applyBorder="1" applyAlignment="1">
      <alignment horizontal="center"/>
    </xf>
    <xf numFmtId="169" fontId="23" fillId="0" borderId="23" xfId="1" applyNumberFormat="1" applyFont="1" applyBorder="1" applyAlignment="1">
      <alignment horizontal="center"/>
    </xf>
    <xf numFmtId="0" fontId="14" fillId="0" borderId="26" xfId="0" applyFont="1" applyBorder="1" applyAlignment="1">
      <alignment horizontal="center" vertical="center"/>
    </xf>
    <xf numFmtId="0" fontId="14" fillId="0" borderId="11" xfId="0" applyFont="1" applyBorder="1" applyAlignment="1">
      <alignment horizontal="center" vertical="center"/>
    </xf>
    <xf numFmtId="169" fontId="14" fillId="0" borderId="11" xfId="1" applyNumberFormat="1" applyFont="1" applyBorder="1" applyAlignment="1">
      <alignment horizontal="center" vertical="center"/>
    </xf>
    <xf numFmtId="169" fontId="14" fillId="0" borderId="17" xfId="1" applyNumberFormat="1" applyFont="1" applyBorder="1" applyAlignment="1">
      <alignment horizontal="center" vertical="center"/>
    </xf>
    <xf numFmtId="0" fontId="14" fillId="0" borderId="0" xfId="0" applyFont="1" applyAlignment="1">
      <alignment vertical="center"/>
    </xf>
    <xf numFmtId="0" fontId="23" fillId="0" borderId="27" xfId="0" applyFont="1" applyBorder="1" applyAlignment="1">
      <alignment horizontal="center"/>
    </xf>
    <xf numFmtId="0" fontId="23" fillId="0" borderId="6" xfId="0" applyFont="1" applyBorder="1"/>
    <xf numFmtId="169" fontId="23" fillId="0" borderId="14" xfId="1" applyNumberFormat="1" applyFont="1" applyBorder="1"/>
    <xf numFmtId="0" fontId="23" fillId="2" borderId="28" xfId="0" applyFont="1" applyFill="1" applyBorder="1" applyAlignment="1">
      <alignment horizontal="center"/>
    </xf>
    <xf numFmtId="0" fontId="23" fillId="2" borderId="14" xfId="0" applyFont="1" applyFill="1" applyBorder="1"/>
    <xf numFmtId="169" fontId="23" fillId="2" borderId="14" xfId="1" applyNumberFormat="1" applyFont="1" applyFill="1" applyBorder="1"/>
    <xf numFmtId="0" fontId="23" fillId="0" borderId="28" xfId="0" applyFont="1" applyBorder="1" applyAlignment="1">
      <alignment horizontal="center"/>
    </xf>
    <xf numFmtId="0" fontId="23" fillId="0" borderId="14" xfId="0" applyFont="1" applyBorder="1"/>
    <xf numFmtId="169" fontId="43" fillId="0" borderId="16" xfId="1" applyNumberFormat="1" applyFont="1" applyBorder="1"/>
    <xf numFmtId="169" fontId="43" fillId="0" borderId="7" xfId="1" applyNumberFormat="1" applyFont="1" applyBorder="1"/>
    <xf numFmtId="173" fontId="23" fillId="0" borderId="14" xfId="1" applyNumberFormat="1" applyFont="1" applyBorder="1"/>
    <xf numFmtId="0" fontId="44" fillId="0" borderId="14" xfId="0" applyFont="1" applyBorder="1" applyAlignment="1">
      <alignment wrapText="1"/>
    </xf>
    <xf numFmtId="173" fontId="44" fillId="0" borderId="14" xfId="1" applyNumberFormat="1" applyFont="1" applyBorder="1"/>
    <xf numFmtId="0" fontId="43" fillId="0" borderId="28" xfId="0" applyFont="1" applyBorder="1" applyAlignment="1">
      <alignment horizontal="center"/>
    </xf>
    <xf numFmtId="0" fontId="43" fillId="0" borderId="14" xfId="0" applyFont="1" applyBorder="1"/>
    <xf numFmtId="169" fontId="43" fillId="0" borderId="14" xfId="1" applyNumberFormat="1" applyFont="1" applyBorder="1"/>
    <xf numFmtId="173" fontId="43" fillId="0" borderId="14" xfId="1" applyNumberFormat="1" applyFont="1" applyBorder="1"/>
    <xf numFmtId="173" fontId="43" fillId="0" borderId="7" xfId="1" applyNumberFormat="1" applyFont="1" applyBorder="1"/>
    <xf numFmtId="0" fontId="23" fillId="0" borderId="28" xfId="0" quotePrefix="1" applyFont="1" applyBorder="1" applyAlignment="1">
      <alignment horizontal="center"/>
    </xf>
    <xf numFmtId="0" fontId="23" fillId="2" borderId="28" xfId="0" quotePrefix="1" applyFont="1" applyFill="1" applyBorder="1" applyAlignment="1">
      <alignment horizontal="center"/>
    </xf>
    <xf numFmtId="0" fontId="43" fillId="2" borderId="14" xfId="0" applyFont="1" applyFill="1" applyBorder="1"/>
    <xf numFmtId="169" fontId="43" fillId="2" borderId="14" xfId="1" applyNumberFormat="1" applyFont="1" applyFill="1" applyBorder="1"/>
    <xf numFmtId="173" fontId="43" fillId="2" borderId="14" xfId="1" applyNumberFormat="1" applyFont="1" applyFill="1" applyBorder="1"/>
    <xf numFmtId="0" fontId="23" fillId="0" borderId="29" xfId="0" applyFont="1" applyBorder="1" applyAlignment="1">
      <alignment horizontal="center"/>
    </xf>
    <xf numFmtId="0" fontId="23" fillId="0" borderId="30" xfId="0" applyFont="1" applyBorder="1"/>
    <xf numFmtId="173" fontId="23" fillId="0" borderId="30" xfId="1" applyNumberFormat="1" applyFont="1" applyBorder="1"/>
    <xf numFmtId="173" fontId="23" fillId="0" borderId="9" xfId="1" applyNumberFormat="1" applyFont="1" applyBorder="1"/>
    <xf numFmtId="169" fontId="23" fillId="0" borderId="9" xfId="1" applyNumberFormat="1" applyFont="1" applyBorder="1"/>
    <xf numFmtId="169" fontId="43" fillId="0" borderId="0" xfId="1" applyNumberFormat="1" applyFont="1"/>
    <xf numFmtId="173" fontId="43" fillId="0" borderId="0" xfId="1" applyNumberFormat="1" applyFont="1"/>
    <xf numFmtId="169" fontId="4" fillId="0" borderId="0" xfId="1" applyNumberFormat="1" applyFont="1"/>
    <xf numFmtId="0" fontId="4" fillId="2" borderId="0" xfId="12" applyFont="1" applyFill="1"/>
    <xf numFmtId="165" fontId="4" fillId="2" borderId="0" xfId="1" applyNumberFormat="1" applyFont="1" applyFill="1" applyAlignment="1"/>
    <xf numFmtId="0" fontId="5" fillId="2" borderId="0" xfId="12" applyFont="1" applyFill="1" applyAlignment="1">
      <alignment horizontal="right" vertical="center"/>
    </xf>
    <xf numFmtId="0" fontId="8" fillId="2" borderId="17" xfId="12" applyFont="1" applyFill="1" applyBorder="1" applyAlignment="1">
      <alignment horizontal="center" vertical="center" wrapText="1"/>
    </xf>
    <xf numFmtId="165" fontId="8" fillId="2" borderId="17" xfId="1" applyNumberFormat="1" applyFont="1" applyFill="1" applyBorder="1" applyAlignment="1">
      <alignment vertical="center" wrapText="1"/>
    </xf>
    <xf numFmtId="0" fontId="4" fillId="2" borderId="17" xfId="0" applyFont="1" applyFill="1" applyBorder="1" applyAlignment="1">
      <alignment horizontal="center"/>
    </xf>
    <xf numFmtId="0" fontId="4" fillId="2" borderId="17" xfId="0" applyFont="1" applyFill="1" applyBorder="1" applyAlignment="1">
      <alignment vertical="center" wrapText="1"/>
    </xf>
    <xf numFmtId="165" fontId="4" fillId="2" borderId="17" xfId="1" applyNumberFormat="1" applyFont="1" applyFill="1" applyBorder="1" applyAlignment="1">
      <alignment vertical="center"/>
    </xf>
    <xf numFmtId="165" fontId="4" fillId="2" borderId="17" xfId="17" applyNumberFormat="1" applyFont="1" applyFill="1" applyBorder="1" applyAlignment="1">
      <alignment vertical="center"/>
    </xf>
    <xf numFmtId="174" fontId="4" fillId="2" borderId="17" xfId="1" applyNumberFormat="1" applyFont="1" applyFill="1" applyBorder="1" applyAlignment="1">
      <alignment vertical="center"/>
    </xf>
    <xf numFmtId="165" fontId="4" fillId="2" borderId="17" xfId="1" applyNumberFormat="1" applyFont="1" applyFill="1" applyBorder="1" applyAlignment="1">
      <alignment vertical="center" wrapText="1"/>
    </xf>
    <xf numFmtId="173" fontId="15" fillId="2" borderId="17" xfId="1" applyNumberFormat="1" applyFont="1" applyFill="1" applyBorder="1" applyAlignment="1">
      <alignment vertical="center" wrapText="1"/>
    </xf>
    <xf numFmtId="0" fontId="43" fillId="0" borderId="0" xfId="0" applyFont="1" applyAlignment="1">
      <alignment horizontal="center"/>
    </xf>
    <xf numFmtId="0" fontId="43" fillId="0" borderId="0" xfId="30"/>
    <xf numFmtId="0" fontId="23" fillId="0" borderId="0" xfId="30" applyFont="1"/>
    <xf numFmtId="169" fontId="23" fillId="0" borderId="0" xfId="1" applyNumberFormat="1" applyFont="1"/>
    <xf numFmtId="0" fontId="43" fillId="0" borderId="3" xfId="30" applyBorder="1" applyAlignment="1">
      <alignment horizontal="center"/>
    </xf>
    <xf numFmtId="0" fontId="43" fillId="0" borderId="0" xfId="30" applyAlignment="1">
      <alignment horizontal="center"/>
    </xf>
    <xf numFmtId="0" fontId="43" fillId="0" borderId="23" xfId="30" applyBorder="1" applyAlignment="1">
      <alignment horizontal="center"/>
    </xf>
    <xf numFmtId="0" fontId="43" fillId="0" borderId="15" xfId="30" applyBorder="1" applyAlignment="1">
      <alignment horizontal="center"/>
    </xf>
    <xf numFmtId="3" fontId="43" fillId="0" borderId="15" xfId="30" applyNumberFormat="1" applyBorder="1" applyAlignment="1">
      <alignment horizontal="center"/>
    </xf>
    <xf numFmtId="0" fontId="23" fillId="0" borderId="2" xfId="30" applyFont="1" applyBorder="1" applyAlignment="1">
      <alignment horizontal="center"/>
    </xf>
    <xf numFmtId="3" fontId="23" fillId="0" borderId="2" xfId="30" applyNumberFormat="1" applyFont="1" applyBorder="1" applyAlignment="1">
      <alignment horizontal="center"/>
    </xf>
    <xf numFmtId="169" fontId="23" fillId="0" borderId="2" xfId="1" applyNumberFormat="1" applyFont="1" applyBorder="1"/>
    <xf numFmtId="3" fontId="23" fillId="0" borderId="2" xfId="30" applyNumberFormat="1" applyFont="1" applyBorder="1"/>
    <xf numFmtId="0" fontId="43" fillId="0" borderId="7" xfId="30" applyBorder="1" applyAlignment="1">
      <alignment horizontal="center"/>
    </xf>
    <xf numFmtId="3" fontId="43" fillId="0" borderId="7" xfId="30" applyNumberFormat="1" applyBorder="1"/>
    <xf numFmtId="3" fontId="43" fillId="0" borderId="7" xfId="0" applyNumberFormat="1" applyFont="1" applyBorder="1"/>
    <xf numFmtId="4" fontId="43" fillId="0" borderId="7" xfId="0" applyNumberFormat="1" applyFont="1" applyBorder="1"/>
    <xf numFmtId="3" fontId="43" fillId="0" borderId="16" xfId="30" applyNumberFormat="1" applyBorder="1"/>
    <xf numFmtId="0" fontId="43" fillId="0" borderId="9" xfId="0" applyFont="1" applyBorder="1" applyAlignment="1">
      <alignment horizontal="center"/>
    </xf>
    <xf numFmtId="3" fontId="43" fillId="0" borderId="9" xfId="30" applyNumberFormat="1" applyBorder="1"/>
    <xf numFmtId="169" fontId="43" fillId="0" borderId="9" xfId="1" applyNumberFormat="1" applyFont="1" applyBorder="1"/>
    <xf numFmtId="3" fontId="43" fillId="0" borderId="9" xfId="0" applyNumberFormat="1" applyFont="1" applyBorder="1"/>
    <xf numFmtId="3" fontId="43" fillId="0" borderId="0" xfId="30" applyNumberFormat="1"/>
    <xf numFmtId="169" fontId="43" fillId="0" borderId="0" xfId="1" applyNumberFormat="1" applyFont="1" applyFill="1" applyBorder="1"/>
    <xf numFmtId="165" fontId="30" fillId="2" borderId="0" xfId="5" applyNumberFormat="1" applyFont="1" applyFill="1" applyAlignment="1">
      <alignment vertical="center" wrapText="1"/>
    </xf>
    <xf numFmtId="165" fontId="30" fillId="2" borderId="0" xfId="5" applyNumberFormat="1" applyFont="1" applyFill="1" applyAlignment="1">
      <alignment horizontal="center" vertical="center" wrapText="1"/>
    </xf>
    <xf numFmtId="1" fontId="30" fillId="2" borderId="0" xfId="5" applyNumberFormat="1" applyFont="1" applyFill="1" applyBorder="1" applyAlignment="1">
      <alignment vertical="center" wrapText="1"/>
    </xf>
    <xf numFmtId="1" fontId="30" fillId="2" borderId="0" xfId="5" applyNumberFormat="1" applyFont="1" applyFill="1" applyBorder="1" applyAlignment="1">
      <alignment horizontal="center" vertical="center" wrapText="1"/>
    </xf>
    <xf numFmtId="1" fontId="32" fillId="2" borderId="1" xfId="5" applyNumberFormat="1" applyFont="1" applyFill="1" applyBorder="1" applyAlignment="1">
      <alignment horizontal="center" vertical="center" wrapText="1"/>
    </xf>
    <xf numFmtId="165" fontId="31" fillId="2" borderId="0" xfId="5" applyNumberFormat="1" applyFont="1" applyFill="1" applyAlignment="1">
      <alignment horizontal="center" vertical="center" wrapText="1"/>
    </xf>
    <xf numFmtId="165" fontId="31" fillId="2" borderId="0" xfId="5" applyNumberFormat="1" applyFont="1" applyFill="1" applyAlignment="1">
      <alignment vertical="center" wrapText="1"/>
    </xf>
    <xf numFmtId="165" fontId="30" fillId="2" borderId="17" xfId="5" applyNumberFormat="1" applyFont="1" applyFill="1" applyBorder="1" applyAlignment="1">
      <alignment vertical="center" wrapText="1"/>
    </xf>
    <xf numFmtId="165" fontId="30" fillId="2" borderId="17" xfId="5" applyNumberFormat="1" applyFont="1" applyFill="1" applyBorder="1" applyAlignment="1">
      <alignment horizontal="center" vertical="center" wrapText="1"/>
    </xf>
    <xf numFmtId="0" fontId="30" fillId="2" borderId="17" xfId="0" applyFont="1" applyFill="1" applyBorder="1" applyAlignment="1">
      <alignment vertical="center" wrapText="1"/>
    </xf>
    <xf numFmtId="165" fontId="31" fillId="2" borderId="17" xfId="5" applyNumberFormat="1" applyFont="1" applyFill="1" applyBorder="1" applyAlignment="1">
      <alignment vertical="center" wrapText="1"/>
    </xf>
    <xf numFmtId="3" fontId="7"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0" fontId="8" fillId="0" borderId="0" xfId="0" applyFont="1" applyAlignment="1">
      <alignment horizontal="center"/>
    </xf>
    <xf numFmtId="0" fontId="45" fillId="0" borderId="0" xfId="0" applyFont="1" applyAlignment="1">
      <alignment wrapText="1"/>
    </xf>
    <xf numFmtId="3" fontId="45" fillId="0" borderId="7" xfId="0" applyNumberFormat="1" applyFont="1" applyBorder="1"/>
    <xf numFmtId="165" fontId="45" fillId="0" borderId="0" xfId="15" applyNumberFormat="1" applyFont="1"/>
    <xf numFmtId="0" fontId="45" fillId="0" borderId="16" xfId="0" applyFont="1" applyBorder="1" applyAlignment="1">
      <alignment horizontal="center"/>
    </xf>
    <xf numFmtId="3" fontId="45" fillId="0" borderId="9" xfId="0" applyNumberFormat="1" applyFont="1" applyBorder="1"/>
    <xf numFmtId="3" fontId="45" fillId="0" borderId="0" xfId="0" applyNumberFormat="1" applyFont="1"/>
    <xf numFmtId="0" fontId="30" fillId="0" borderId="9" xfId="0" applyFont="1" applyBorder="1" applyAlignment="1">
      <alignment horizontal="center" vertical="center" wrapText="1"/>
    </xf>
    <xf numFmtId="0" fontId="30" fillId="0" borderId="9" xfId="0" applyFont="1" applyBorder="1" applyAlignment="1">
      <alignment vertical="center" wrapText="1"/>
    </xf>
    <xf numFmtId="3" fontId="30" fillId="0" borderId="9" xfId="1" applyNumberFormat="1" applyFont="1" applyFill="1" applyBorder="1" applyAlignment="1">
      <alignment horizontal="right" vertical="center" wrapText="1"/>
    </xf>
    <xf numFmtId="0" fontId="23" fillId="0" borderId="2" xfId="29" applyFont="1" applyBorder="1" applyAlignment="1">
      <alignment horizontal="center" vertical="center" wrapText="1"/>
    </xf>
    <xf numFmtId="0" fontId="23" fillId="0" borderId="3" xfId="29" applyFont="1" applyBorder="1" applyAlignment="1">
      <alignment horizontal="center" vertical="center" wrapText="1"/>
    </xf>
    <xf numFmtId="0" fontId="6" fillId="0" borderId="0" xfId="3" applyFont="1" applyAlignment="1">
      <alignment horizontal="center" vertical="center"/>
    </xf>
    <xf numFmtId="0" fontId="7" fillId="0" borderId="0" xfId="3" applyFont="1" applyAlignment="1">
      <alignment horizontal="center" vertical="center"/>
    </xf>
    <xf numFmtId="3" fontId="6" fillId="0" borderId="2" xfId="3" applyNumberFormat="1" applyFont="1" applyBorder="1" applyAlignment="1">
      <alignment horizontal="center" vertical="center" wrapText="1"/>
    </xf>
    <xf numFmtId="3" fontId="6" fillId="0" borderId="7" xfId="3" applyNumberFormat="1" applyFont="1" applyBorder="1" applyAlignment="1">
      <alignment horizontal="center" vertical="center" wrapText="1"/>
    </xf>
    <xf numFmtId="2" fontId="6" fillId="0" borderId="2" xfId="3" applyNumberFormat="1" applyFont="1" applyBorder="1" applyAlignment="1">
      <alignment horizontal="center" vertical="center" wrapText="1"/>
    </xf>
    <xf numFmtId="2" fontId="6" fillId="0" borderId="7" xfId="3" applyNumberFormat="1" applyFont="1" applyBorder="1" applyAlignment="1">
      <alignment horizontal="center" vertical="center" wrapText="1"/>
    </xf>
    <xf numFmtId="2" fontId="6" fillId="0" borderId="4" xfId="3" applyNumberFormat="1" applyFont="1" applyBorder="1" applyAlignment="1">
      <alignment horizontal="center" vertical="center" wrapText="1"/>
    </xf>
    <xf numFmtId="2" fontId="6" fillId="0" borderId="6" xfId="3" applyNumberFormat="1" applyFont="1" applyBorder="1" applyAlignment="1">
      <alignment horizontal="center" vertical="center" wrapText="1"/>
    </xf>
    <xf numFmtId="3" fontId="7" fillId="0" borderId="1" xfId="3" applyNumberFormat="1" applyFont="1" applyBorder="1" applyAlignment="1">
      <alignment horizontal="center" vertical="center"/>
    </xf>
    <xf numFmtId="0" fontId="4" fillId="0" borderId="0" xfId="3" applyFont="1" applyAlignment="1">
      <alignment horizontal="center"/>
    </xf>
    <xf numFmtId="0" fontId="4" fillId="0" borderId="0" xfId="6" applyFont="1" applyAlignment="1">
      <alignment horizontal="right"/>
    </xf>
    <xf numFmtId="0" fontId="8" fillId="0" borderId="0" xfId="0" applyFont="1" applyAlignment="1">
      <alignment horizontal="center" wrapText="1"/>
    </xf>
    <xf numFmtId="0" fontId="11" fillId="0" borderId="0" xfId="0" applyFont="1" applyAlignment="1">
      <alignment horizontal="center" wrapText="1"/>
    </xf>
    <xf numFmtId="0" fontId="5" fillId="0" borderId="1" xfId="7" applyFont="1" applyBorder="1" applyAlignment="1">
      <alignment horizontal="right"/>
    </xf>
    <xf numFmtId="0" fontId="8" fillId="0" borderId="2" xfId="7" applyFont="1" applyBorder="1" applyAlignment="1">
      <alignment horizontal="center" vertical="center" wrapText="1"/>
    </xf>
    <xf numFmtId="0" fontId="8" fillId="0" borderId="7" xfId="7" applyFont="1" applyBorder="1" applyAlignment="1">
      <alignment horizontal="center" vertical="center" wrapText="1"/>
    </xf>
    <xf numFmtId="0" fontId="8" fillId="0" borderId="4" xfId="7" applyFont="1" applyBorder="1" applyAlignment="1">
      <alignment horizontal="center" vertical="center" wrapText="1"/>
    </xf>
    <xf numFmtId="0" fontId="8" fillId="0" borderId="6" xfId="7"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14" fillId="0" borderId="0" xfId="4" applyFont="1" applyAlignment="1">
      <alignment horizontal="center"/>
    </xf>
    <xf numFmtId="0" fontId="11" fillId="0" borderId="0" xfId="4" applyFont="1" applyAlignment="1">
      <alignment horizontal="center"/>
    </xf>
    <xf numFmtId="166" fontId="11" fillId="0" borderId="1" xfId="4" applyNumberFormat="1" applyFont="1" applyBorder="1" applyAlignment="1">
      <alignment horizontal="center"/>
    </xf>
    <xf numFmtId="3" fontId="15" fillId="0" borderId="0" xfId="4" applyNumberFormat="1" applyFont="1" applyAlignment="1">
      <alignment horizontal="center"/>
    </xf>
    <xf numFmtId="3" fontId="14" fillId="0" borderId="2" xfId="9" applyNumberFormat="1" applyFont="1" applyBorder="1" applyAlignment="1">
      <alignment horizontal="center" vertical="center" wrapText="1"/>
    </xf>
    <xf numFmtId="9" fontId="14" fillId="0" borderId="2" xfId="2" applyFont="1" applyFill="1" applyBorder="1" applyAlignment="1">
      <alignment horizontal="center" vertical="center" wrapText="1"/>
    </xf>
    <xf numFmtId="0" fontId="14" fillId="0" borderId="2" xfId="4" applyFont="1" applyBorder="1" applyAlignment="1">
      <alignment horizontal="center" vertical="center"/>
    </xf>
    <xf numFmtId="0" fontId="14" fillId="0" borderId="7" xfId="4" applyFont="1" applyBorder="1" applyAlignment="1">
      <alignment horizontal="center" vertical="center"/>
    </xf>
    <xf numFmtId="49" fontId="14" fillId="0" borderId="2" xfId="4" applyNumberFormat="1" applyFont="1" applyBorder="1" applyAlignment="1">
      <alignment horizontal="center" vertical="center" wrapText="1"/>
    </xf>
    <xf numFmtId="49" fontId="14" fillId="0" borderId="7" xfId="4" applyNumberFormat="1" applyFont="1" applyBorder="1" applyAlignment="1">
      <alignment horizontal="center" vertical="center" wrapText="1"/>
    </xf>
    <xf numFmtId="3" fontId="14" fillId="0" borderId="7" xfId="9" applyNumberFormat="1" applyFont="1" applyBorder="1" applyAlignment="1">
      <alignment horizontal="center" vertical="center" wrapText="1"/>
    </xf>
    <xf numFmtId="0" fontId="15" fillId="0" borderId="0" xfId="12" applyFont="1" applyAlignment="1">
      <alignment horizontal="right" vertical="center" wrapText="1"/>
    </xf>
    <xf numFmtId="0" fontId="23" fillId="0" borderId="0" xfId="12" applyFont="1" applyAlignment="1">
      <alignment horizontal="center" vertical="center" wrapText="1"/>
    </xf>
    <xf numFmtId="0" fontId="11" fillId="0" borderId="0" xfId="12" applyFont="1" applyAlignment="1">
      <alignment horizontal="center" vertical="center" wrapText="1"/>
    </xf>
    <xf numFmtId="3" fontId="11" fillId="0" borderId="1" xfId="12" applyNumberFormat="1" applyFont="1" applyBorder="1" applyAlignment="1">
      <alignment horizontal="center" vertical="center" wrapText="1"/>
    </xf>
    <xf numFmtId="0" fontId="14" fillId="0" borderId="2" xfId="12" applyFont="1" applyBorder="1" applyAlignment="1">
      <alignment horizontal="center" vertical="center" wrapText="1"/>
    </xf>
    <xf numFmtId="0" fontId="14" fillId="0" borderId="7" xfId="12" applyFont="1" applyBorder="1" applyAlignment="1">
      <alignment horizontal="center" vertical="center" wrapText="1"/>
    </xf>
    <xf numFmtId="3" fontId="14" fillId="0" borderId="2" xfId="12" applyNumberFormat="1" applyFont="1" applyBorder="1" applyAlignment="1">
      <alignment horizontal="center" vertical="center" wrapText="1"/>
    </xf>
    <xf numFmtId="0" fontId="11" fillId="0" borderId="0" xfId="12" applyFont="1" applyAlignment="1">
      <alignment horizontal="left" vertical="center" wrapText="1"/>
    </xf>
    <xf numFmtId="0" fontId="24" fillId="0" borderId="0" xfId="0" applyFont="1" applyAlignment="1">
      <alignment horizontal="center" vertical="center" wrapText="1"/>
    </xf>
    <xf numFmtId="0" fontId="25" fillId="0" borderId="0" xfId="0" applyFont="1" applyAlignment="1">
      <alignment horizontal="center" vertical="center"/>
    </xf>
    <xf numFmtId="0" fontId="15" fillId="0" borderId="0" xfId="0" applyFont="1" applyAlignment="1">
      <alignment horizontal="center"/>
    </xf>
    <xf numFmtId="3" fontId="24" fillId="0" borderId="2" xfId="0" applyNumberFormat="1" applyFont="1" applyBorder="1" applyAlignment="1">
      <alignment horizontal="center" vertical="center" wrapText="1"/>
    </xf>
    <xf numFmtId="3" fontId="24" fillId="0" borderId="7"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4" fillId="0" borderId="3" xfId="0" applyNumberFormat="1" applyFont="1" applyBorder="1" applyAlignment="1">
      <alignment horizontal="center" vertical="center" wrapText="1"/>
    </xf>
    <xf numFmtId="3" fontId="24" fillId="0" borderId="8" xfId="0" applyNumberFormat="1" applyFont="1" applyBorder="1" applyAlignment="1">
      <alignment horizontal="center" vertical="center" wrapText="1"/>
    </xf>
    <xf numFmtId="3" fontId="24" fillId="0" borderId="4" xfId="0" applyNumberFormat="1" applyFont="1" applyBorder="1" applyAlignment="1">
      <alignment horizontal="center" vertical="center" wrapText="1"/>
    </xf>
    <xf numFmtId="3" fontId="24" fillId="0" borderId="10"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0" fontId="28" fillId="0" borderId="0" xfId="13" applyFont="1" applyAlignment="1">
      <alignment horizontal="center"/>
    </xf>
    <xf numFmtId="0" fontId="29" fillId="0" borderId="0" xfId="13" applyFont="1" applyAlignment="1">
      <alignment horizontal="center"/>
    </xf>
    <xf numFmtId="0" fontId="29" fillId="0" borderId="1" xfId="13" applyFont="1" applyBorder="1" applyAlignment="1">
      <alignment horizontal="right"/>
    </xf>
    <xf numFmtId="0" fontId="28" fillId="0" borderId="2" xfId="13" applyFont="1" applyBorder="1" applyAlignment="1">
      <alignment horizontal="center" vertical="center" wrapText="1"/>
    </xf>
    <xf numFmtId="0" fontId="28" fillId="0" borderId="7" xfId="13" applyFont="1" applyBorder="1" applyAlignment="1">
      <alignment horizontal="center" vertical="center" wrapText="1"/>
    </xf>
    <xf numFmtId="2" fontId="28" fillId="0" borderId="2" xfId="13" applyNumberFormat="1" applyFont="1" applyBorder="1" applyAlignment="1">
      <alignment horizontal="center" vertical="center" wrapText="1"/>
    </xf>
    <xf numFmtId="2" fontId="28" fillId="0" borderId="7" xfId="13" applyNumberFormat="1" applyFont="1" applyBorder="1" applyAlignment="1">
      <alignment horizontal="center" vertical="center" wrapText="1"/>
    </xf>
    <xf numFmtId="0" fontId="28" fillId="0" borderId="2" xfId="13" applyFont="1" applyBorder="1" applyAlignment="1">
      <alignment horizontal="center"/>
    </xf>
    <xf numFmtId="3" fontId="28" fillId="0" borderId="2" xfId="13" applyNumberFormat="1" applyFont="1" applyBorder="1" applyAlignment="1">
      <alignment horizontal="center" vertical="center" wrapText="1"/>
    </xf>
    <xf numFmtId="3" fontId="28" fillId="0" borderId="7" xfId="13" applyNumberFormat="1" applyFont="1" applyBorder="1" applyAlignment="1">
      <alignment horizontal="center" vertical="center" wrapText="1"/>
    </xf>
    <xf numFmtId="3" fontId="30" fillId="0" borderId="0" xfId="0" applyNumberFormat="1" applyFont="1" applyAlignment="1">
      <alignment horizontal="left" wrapText="1"/>
    </xf>
    <xf numFmtId="3" fontId="30" fillId="0" borderId="0" xfId="0" applyNumberFormat="1" applyFont="1" applyAlignment="1">
      <alignment horizontal="center"/>
    </xf>
    <xf numFmtId="3" fontId="31" fillId="0" borderId="0" xfId="0" applyNumberFormat="1" applyFont="1" applyAlignment="1">
      <alignment horizontal="center" wrapText="1"/>
    </xf>
    <xf numFmtId="3" fontId="32" fillId="0" borderId="0" xfId="0" applyNumberFormat="1" applyFont="1" applyAlignment="1">
      <alignment horizontal="center" wrapText="1"/>
    </xf>
    <xf numFmtId="3" fontId="32" fillId="0" borderId="1" xfId="0" applyNumberFormat="1" applyFont="1" applyBorder="1" applyAlignment="1">
      <alignment horizontal="right"/>
    </xf>
    <xf numFmtId="3" fontId="35" fillId="0" borderId="0" xfId="16" applyNumberFormat="1" applyFont="1" applyAlignment="1">
      <alignment horizontal="center"/>
    </xf>
    <xf numFmtId="0" fontId="33" fillId="0" borderId="0" xfId="16" applyFont="1" applyAlignment="1">
      <alignment horizontal="center" wrapText="1"/>
    </xf>
    <xf numFmtId="3" fontId="36" fillId="0" borderId="0" xfId="16" applyNumberFormat="1" applyFont="1" applyAlignment="1">
      <alignment horizontal="center" wrapText="1"/>
    </xf>
    <xf numFmtId="0" fontId="36" fillId="0" borderId="0" xfId="16" applyFont="1" applyAlignment="1">
      <alignment horizontal="center" wrapText="1"/>
    </xf>
    <xf numFmtId="3" fontId="34" fillId="0" borderId="1" xfId="16" applyNumberFormat="1" applyFont="1" applyBorder="1" applyAlignment="1">
      <alignment horizontal="center"/>
    </xf>
    <xf numFmtId="0" fontId="39" fillId="0" borderId="0" xfId="0" applyFont="1" applyAlignment="1">
      <alignment horizontal="center" vertical="center"/>
    </xf>
    <xf numFmtId="3" fontId="36" fillId="0" borderId="0" xfId="0" applyNumberFormat="1" applyFont="1" applyAlignment="1">
      <alignment horizontal="center"/>
    </xf>
    <xf numFmtId="0" fontId="36" fillId="0" borderId="0" xfId="0" applyFont="1" applyAlignment="1">
      <alignment horizontal="center"/>
    </xf>
    <xf numFmtId="3" fontId="43" fillId="0" borderId="0" xfId="5" applyNumberFormat="1" applyFont="1" applyFill="1" applyAlignment="1">
      <alignment horizontal="center" vertical="center" wrapText="1"/>
    </xf>
    <xf numFmtId="3" fontId="23" fillId="0" borderId="0" xfId="5" applyNumberFormat="1" applyFont="1" applyFill="1" applyAlignment="1">
      <alignment horizontal="center" vertical="center" wrapText="1"/>
    </xf>
    <xf numFmtId="3" fontId="44" fillId="0" borderId="0" xfId="5" applyNumberFormat="1" applyFont="1" applyFill="1" applyAlignment="1">
      <alignment horizontal="center" vertical="center" wrapText="1"/>
    </xf>
    <xf numFmtId="3" fontId="44" fillId="0" borderId="1" xfId="5" applyNumberFormat="1" applyFont="1" applyFill="1" applyBorder="1" applyAlignment="1">
      <alignment horizontal="center" vertical="center" wrapText="1"/>
    </xf>
    <xf numFmtId="0" fontId="46" fillId="0" borderId="0" xfId="0" applyFont="1" applyAlignment="1">
      <alignment horizontal="center" vertical="center"/>
    </xf>
    <xf numFmtId="3" fontId="47" fillId="0" borderId="0" xfId="0" applyNumberFormat="1" applyFont="1" applyAlignment="1">
      <alignment horizontal="center" vertical="center"/>
    </xf>
    <xf numFmtId="0" fontId="47" fillId="0" borderId="0" xfId="0" applyFont="1" applyAlignment="1">
      <alignment horizontal="center" vertical="center"/>
    </xf>
    <xf numFmtId="0" fontId="8" fillId="0" borderId="0" xfId="0" applyFont="1" applyAlignment="1">
      <alignment horizontal="center"/>
    </xf>
    <xf numFmtId="3" fontId="29" fillId="0" borderId="0" xfId="0" applyNumberFormat="1" applyFont="1" applyAlignment="1">
      <alignment horizontal="center"/>
    </xf>
    <xf numFmtId="0" fontId="29" fillId="0" borderId="0" xfId="0" applyFont="1" applyAlignment="1">
      <alignment horizontal="center"/>
    </xf>
    <xf numFmtId="0" fontId="4" fillId="0" borderId="0" xfId="0" applyFont="1" applyAlignment="1">
      <alignment horizontal="left" wrapText="1"/>
    </xf>
    <xf numFmtId="0" fontId="45" fillId="0" borderId="0" xfId="0" applyFont="1" applyAlignment="1">
      <alignment horizontal="left" wrapText="1"/>
    </xf>
    <xf numFmtId="3" fontId="38" fillId="0" borderId="0" xfId="18" applyNumberFormat="1" applyFont="1" applyAlignment="1">
      <alignment horizontal="center" vertical="center"/>
    </xf>
    <xf numFmtId="0" fontId="39" fillId="0" borderId="0" xfId="18" applyFont="1" applyAlignment="1">
      <alignment horizontal="center" vertical="center"/>
    </xf>
    <xf numFmtId="3" fontId="36" fillId="0" borderId="0" xfId="0" applyNumberFormat="1" applyFont="1" applyAlignment="1">
      <alignment horizontal="center" vertical="center"/>
    </xf>
    <xf numFmtId="0" fontId="36" fillId="0" borderId="0" xfId="0" applyFont="1" applyAlignment="1">
      <alignment horizontal="center" vertical="center"/>
    </xf>
    <xf numFmtId="3" fontId="36" fillId="0" borderId="1" xfId="18" applyNumberFormat="1" applyFont="1" applyBorder="1" applyAlignment="1">
      <alignment horizontal="center" vertical="center"/>
    </xf>
    <xf numFmtId="164" fontId="30" fillId="0" borderId="0" xfId="1" applyFont="1" applyFill="1" applyAlignment="1">
      <alignment horizontal="center" vertical="center" wrapText="1"/>
    </xf>
    <xf numFmtId="164" fontId="31" fillId="2" borderId="0" xfId="1" applyFont="1" applyFill="1" applyAlignment="1">
      <alignment horizontal="center" vertical="center" wrapText="1"/>
    </xf>
    <xf numFmtId="164" fontId="32" fillId="2" borderId="0" xfId="1" applyFont="1" applyFill="1" applyAlignment="1">
      <alignment horizontal="center" vertical="center" wrapText="1"/>
    </xf>
    <xf numFmtId="164" fontId="32" fillId="0" borderId="1" xfId="1" applyFont="1" applyFill="1" applyBorder="1" applyAlignment="1">
      <alignment horizontal="center" vertical="center" wrapText="1"/>
    </xf>
    <xf numFmtId="0" fontId="8" fillId="0" borderId="0" xfId="16" applyFont="1" applyAlignment="1">
      <alignment horizontal="center" wrapText="1"/>
    </xf>
    <xf numFmtId="0" fontId="8" fillId="0" borderId="0" xfId="16" applyFont="1" applyAlignment="1">
      <alignment horizontal="center"/>
    </xf>
    <xf numFmtId="164" fontId="5" fillId="0" borderId="0" xfId="16" applyNumberFormat="1" applyFont="1" applyAlignment="1">
      <alignment horizontal="center" wrapText="1"/>
    </xf>
    <xf numFmtId="0" fontId="5" fillId="0" borderId="0" xfId="16" applyFont="1" applyAlignment="1">
      <alignment horizontal="center" wrapText="1"/>
    </xf>
    <xf numFmtId="3" fontId="5" fillId="0" borderId="0" xfId="16" applyNumberFormat="1" applyFont="1" applyAlignment="1">
      <alignment horizontal="right"/>
    </xf>
    <xf numFmtId="169" fontId="30" fillId="0" borderId="0" xfId="5" applyNumberFormat="1" applyFont="1" applyFill="1" applyAlignment="1">
      <alignment horizontal="left" vertical="center" wrapText="1"/>
    </xf>
    <xf numFmtId="169" fontId="30" fillId="0" borderId="0" xfId="5" applyNumberFormat="1" applyFont="1" applyFill="1" applyAlignment="1">
      <alignment horizontal="center" vertical="center" wrapText="1"/>
    </xf>
    <xf numFmtId="169" fontId="23" fillId="0" borderId="0" xfId="5" applyNumberFormat="1" applyFont="1" applyFill="1" applyAlignment="1">
      <alignment horizontal="center" vertical="center" wrapText="1"/>
    </xf>
    <xf numFmtId="169" fontId="44" fillId="0" borderId="0" xfId="5" applyNumberFormat="1" applyFont="1" applyFill="1" applyAlignment="1">
      <alignment horizontal="center" vertical="center" wrapText="1"/>
    </xf>
    <xf numFmtId="169" fontId="32" fillId="0" borderId="1" xfId="5" applyNumberFormat="1" applyFont="1" applyFill="1" applyBorder="1" applyAlignment="1">
      <alignment horizontal="center" vertical="center" wrapText="1"/>
    </xf>
    <xf numFmtId="3" fontId="4" fillId="0" borderId="0" xfId="0" applyNumberFormat="1" applyFont="1" applyAlignment="1">
      <alignment horizontal="right"/>
    </xf>
    <xf numFmtId="0" fontId="6" fillId="0" borderId="0" xfId="0" applyFont="1" applyAlignment="1">
      <alignment horizontal="center" vertical="center"/>
    </xf>
    <xf numFmtId="3" fontId="5" fillId="0" borderId="1" xfId="0" applyNumberFormat="1" applyFont="1" applyBorder="1" applyAlignment="1">
      <alignment horizontal="right"/>
    </xf>
    <xf numFmtId="0" fontId="9" fillId="0" borderId="0" xfId="0" applyFont="1" applyAlignment="1">
      <alignment vertical="center" wrapText="1"/>
    </xf>
    <xf numFmtId="0" fontId="5" fillId="0" borderId="0" xfId="0" applyFont="1" applyAlignment="1">
      <alignment horizontal="center"/>
    </xf>
    <xf numFmtId="166" fontId="31" fillId="0" borderId="0" xfId="1" applyNumberFormat="1" applyFont="1" applyFill="1" applyBorder="1" applyAlignment="1">
      <alignment horizontal="center" vertical="center" wrapText="1"/>
    </xf>
    <xf numFmtId="0" fontId="31" fillId="0" borderId="0" xfId="0" applyFont="1" applyAlignment="1">
      <alignment horizontal="center" vertical="center" wrapText="1"/>
    </xf>
    <xf numFmtId="166" fontId="30" fillId="0" borderId="0" xfId="0" applyNumberFormat="1" applyFont="1" applyAlignment="1">
      <alignment horizontal="center"/>
    </xf>
    <xf numFmtId="0" fontId="31" fillId="0" borderId="0" xfId="0" applyFont="1" applyAlignment="1">
      <alignment horizontal="center"/>
    </xf>
    <xf numFmtId="166" fontId="32" fillId="0" borderId="1" xfId="0" applyNumberFormat="1" applyFont="1" applyBorder="1" applyAlignment="1">
      <alignment horizontal="center"/>
    </xf>
    <xf numFmtId="166" fontId="32" fillId="0" borderId="0" xfId="0" applyNumberFormat="1" applyFont="1" applyAlignment="1">
      <alignment horizontal="center"/>
    </xf>
    <xf numFmtId="3" fontId="4" fillId="0" borderId="13" xfId="22" applyNumberFormat="1" applyFont="1" applyBorder="1" applyAlignment="1">
      <alignment horizontal="left"/>
    </xf>
    <xf numFmtId="3" fontId="4" fillId="0" borderId="0" xfId="22" applyNumberFormat="1" applyFont="1" applyAlignment="1">
      <alignment horizontal="left" wrapText="1"/>
    </xf>
    <xf numFmtId="0" fontId="4" fillId="0" borderId="0" xfId="22" applyFont="1" applyAlignment="1">
      <alignment horizontal="center"/>
    </xf>
    <xf numFmtId="0" fontId="8" fillId="0" borderId="0" xfId="22" applyFont="1" applyAlignment="1">
      <alignment horizontal="center" wrapText="1"/>
    </xf>
    <xf numFmtId="0" fontId="5" fillId="0" borderId="0" xfId="22" applyFont="1" applyAlignment="1">
      <alignment horizontal="center" wrapText="1"/>
    </xf>
    <xf numFmtId="3" fontId="5" fillId="0" borderId="1" xfId="22" applyNumberFormat="1" applyFont="1" applyBorder="1" applyAlignment="1">
      <alignment horizontal="center"/>
    </xf>
    <xf numFmtId="3" fontId="8" fillId="0" borderId="2" xfId="22" applyNumberFormat="1" applyFont="1" applyBorder="1" applyAlignment="1">
      <alignment horizontal="center" vertical="center" wrapText="1"/>
    </xf>
    <xf numFmtId="3" fontId="8" fillId="0" borderId="7" xfId="22" applyNumberFormat="1" applyFont="1" applyBorder="1" applyAlignment="1">
      <alignment horizontal="center" vertical="center" wrapText="1"/>
    </xf>
    <xf numFmtId="0" fontId="8" fillId="0" borderId="2" xfId="22" applyFont="1" applyBorder="1" applyAlignment="1">
      <alignment horizontal="center" vertical="center" wrapText="1"/>
    </xf>
    <xf numFmtId="0" fontId="8" fillId="0" borderId="7" xfId="22" applyFont="1" applyBorder="1" applyAlignment="1">
      <alignment horizontal="center" vertical="center" wrapText="1"/>
    </xf>
    <xf numFmtId="0" fontId="43" fillId="0" borderId="0" xfId="24" applyFont="1" applyAlignment="1">
      <alignment horizontal="center"/>
    </xf>
    <xf numFmtId="3" fontId="23" fillId="0" borderId="0" xfId="24" applyNumberFormat="1" applyFont="1" applyAlignment="1">
      <alignment horizontal="center" wrapText="1"/>
    </xf>
    <xf numFmtId="3" fontId="44" fillId="0" borderId="0" xfId="24" applyNumberFormat="1" applyFont="1" applyAlignment="1">
      <alignment horizontal="center" wrapText="1"/>
    </xf>
    <xf numFmtId="3" fontId="44" fillId="0" borderId="1" xfId="24" applyNumberFormat="1" applyFont="1" applyBorder="1" applyAlignment="1">
      <alignment horizontal="center"/>
    </xf>
    <xf numFmtId="0" fontId="4" fillId="0" borderId="3" xfId="20" applyFont="1" applyBorder="1" applyAlignment="1">
      <alignment horizontal="center" vertical="center"/>
    </xf>
    <xf numFmtId="0" fontId="4" fillId="0" borderId="15" xfId="20" applyFont="1" applyBorder="1" applyAlignment="1">
      <alignment horizontal="center" vertical="center"/>
    </xf>
    <xf numFmtId="3" fontId="4" fillId="0" borderId="21" xfId="20" applyNumberFormat="1" applyFont="1" applyBorder="1" applyAlignment="1">
      <alignment horizontal="center" vertical="center"/>
    </xf>
    <xf numFmtId="3" fontId="4" fillId="0" borderId="22" xfId="20" applyNumberFormat="1" applyFont="1" applyBorder="1" applyAlignment="1">
      <alignment horizontal="center" vertical="center"/>
    </xf>
    <xf numFmtId="3" fontId="4" fillId="0" borderId="11" xfId="20" applyNumberFormat="1" applyFont="1" applyBorder="1" applyAlignment="1">
      <alignment horizontal="center" vertical="center"/>
    </xf>
    <xf numFmtId="165" fontId="4" fillId="0" borderId="3" xfId="23" applyNumberFormat="1" applyFont="1" applyBorder="1" applyAlignment="1">
      <alignment horizontal="center" vertical="center" wrapText="1"/>
    </xf>
    <xf numFmtId="165" fontId="4" fillId="0" borderId="15" xfId="23" applyNumberFormat="1" applyFont="1" applyBorder="1" applyAlignment="1">
      <alignment horizontal="center" vertical="center" wrapText="1"/>
    </xf>
    <xf numFmtId="170" fontId="4" fillId="0" borderId="3" xfId="20" applyNumberFormat="1" applyFont="1" applyBorder="1" applyAlignment="1">
      <alignment horizontal="center" vertical="center"/>
    </xf>
    <xf numFmtId="170" fontId="4" fillId="0" borderId="15" xfId="20" applyNumberFormat="1" applyFont="1" applyBorder="1" applyAlignment="1">
      <alignment horizontal="center" vertical="center"/>
    </xf>
    <xf numFmtId="0" fontId="50" fillId="0" borderId="0" xfId="0" applyFont="1"/>
    <xf numFmtId="0" fontId="38" fillId="0" borderId="0" xfId="6" applyFont="1" applyAlignment="1">
      <alignment horizontal="right"/>
    </xf>
    <xf numFmtId="0" fontId="39" fillId="0" borderId="0" xfId="18" applyFont="1" applyAlignment="1">
      <alignment horizontal="center"/>
    </xf>
    <xf numFmtId="165" fontId="36" fillId="0" borderId="1" xfId="18" applyNumberFormat="1" applyFont="1" applyBorder="1" applyAlignment="1">
      <alignment horizontal="center"/>
    </xf>
    <xf numFmtId="0" fontId="3" fillId="0" borderId="0" xfId="0" applyFont="1"/>
    <xf numFmtId="0" fontId="4" fillId="0" borderId="0" xfId="6" applyFont="1" applyAlignment="1">
      <alignment horizontal="center"/>
    </xf>
    <xf numFmtId="0" fontId="8" fillId="0" borderId="0" xfId="18" applyFont="1" applyAlignment="1">
      <alignment horizontal="center"/>
    </xf>
    <xf numFmtId="3" fontId="5" fillId="0" borderId="0" xfId="18" applyNumberFormat="1" applyFont="1" applyAlignment="1">
      <alignment horizontal="center"/>
    </xf>
    <xf numFmtId="0" fontId="5" fillId="0" borderId="0" xfId="18" applyFont="1" applyAlignment="1">
      <alignment horizontal="center"/>
    </xf>
    <xf numFmtId="0" fontId="5" fillId="0" borderId="1" xfId="0" applyFont="1" applyBorder="1" applyAlignment="1">
      <alignment horizontal="center"/>
    </xf>
    <xf numFmtId="0" fontId="8" fillId="0" borderId="2" xfId="18" applyFont="1" applyBorder="1" applyAlignment="1">
      <alignment horizontal="center" vertical="center" wrapText="1"/>
    </xf>
    <xf numFmtId="0" fontId="8" fillId="0" borderId="7" xfId="18" applyFont="1" applyBorder="1" applyAlignment="1">
      <alignment horizontal="center" vertical="center" wrapText="1"/>
    </xf>
    <xf numFmtId="0" fontId="4" fillId="0" borderId="0" xfId="3" applyFont="1" applyAlignment="1">
      <alignment horizontal="right"/>
    </xf>
    <xf numFmtId="0" fontId="8" fillId="0" borderId="0" xfId="3" applyFont="1" applyAlignment="1">
      <alignment horizontal="center"/>
    </xf>
    <xf numFmtId="3" fontId="5" fillId="0" borderId="0" xfId="3" applyNumberFormat="1" applyFont="1" applyAlignment="1">
      <alignment horizontal="center"/>
    </xf>
    <xf numFmtId="0" fontId="5" fillId="0" borderId="0" xfId="3" applyFont="1" applyAlignment="1">
      <alignment horizontal="center"/>
    </xf>
    <xf numFmtId="3" fontId="5" fillId="0" borderId="0" xfId="3" applyNumberFormat="1" applyFont="1" applyAlignment="1">
      <alignment horizontal="right"/>
    </xf>
    <xf numFmtId="0" fontId="8" fillId="0" borderId="2" xfId="3" applyFont="1" applyBorder="1" applyAlignment="1">
      <alignment horizontal="center"/>
    </xf>
    <xf numFmtId="0" fontId="23" fillId="0" borderId="0" xfId="0" applyFont="1" applyAlignment="1">
      <alignment horizontal="center"/>
    </xf>
    <xf numFmtId="3" fontId="11" fillId="0" borderId="0" xfId="28" applyNumberFormat="1" applyFont="1" applyAlignment="1">
      <alignment horizontal="center"/>
    </xf>
    <xf numFmtId="0" fontId="8" fillId="0" borderId="0" xfId="0" applyFont="1" applyAlignment="1">
      <alignment horizontal="right"/>
    </xf>
    <xf numFmtId="0" fontId="23" fillId="0" borderId="0" xfId="29" applyFont="1" applyAlignment="1">
      <alignment horizontal="center" vertical="center" wrapText="1"/>
    </xf>
    <xf numFmtId="3" fontId="11" fillId="0" borderId="0" xfId="29" applyNumberFormat="1" applyFont="1" applyAlignment="1">
      <alignment horizontal="center" vertical="center" wrapText="1"/>
    </xf>
    <xf numFmtId="0" fontId="11" fillId="0" borderId="0" xfId="29" applyFont="1" applyAlignment="1">
      <alignment horizontal="center" vertical="center" wrapText="1"/>
    </xf>
    <xf numFmtId="0" fontId="44" fillId="0" borderId="1" xfId="29" applyFont="1" applyBorder="1" applyAlignment="1">
      <alignment horizontal="righ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3" fontId="70" fillId="0" borderId="0" xfId="0" applyNumberFormat="1" applyFont="1" applyAlignment="1">
      <alignment horizontal="center" vertical="center"/>
    </xf>
    <xf numFmtId="0" fontId="70" fillId="0" borderId="0" xfId="0" applyFont="1" applyAlignment="1">
      <alignment horizontal="center" vertical="center"/>
    </xf>
    <xf numFmtId="169" fontId="5" fillId="0" borderId="0" xfId="1" applyNumberFormat="1" applyFont="1" applyAlignment="1">
      <alignment horizontal="center"/>
    </xf>
    <xf numFmtId="0" fontId="23" fillId="0" borderId="0" xfId="0" applyFont="1" applyAlignment="1">
      <alignment horizontal="left" vertical="center" wrapText="1"/>
    </xf>
    <xf numFmtId="3" fontId="44" fillId="0" borderId="0" xfId="0" applyNumberFormat="1" applyFont="1" applyAlignment="1">
      <alignment horizontal="center"/>
    </xf>
    <xf numFmtId="0" fontId="44" fillId="0" borderId="0" xfId="0" applyFont="1" applyAlignment="1">
      <alignment horizontal="center"/>
    </xf>
    <xf numFmtId="0" fontId="23" fillId="0" borderId="25" xfId="0" applyFont="1" applyBorder="1" applyAlignment="1">
      <alignment horizontal="center" vertical="center" wrapText="1"/>
    </xf>
    <xf numFmtId="0" fontId="23" fillId="0" borderId="15" xfId="0" applyFont="1" applyBorder="1" applyAlignment="1">
      <alignment horizontal="center" vertical="center" wrapText="1"/>
    </xf>
    <xf numFmtId="169" fontId="44" fillId="0" borderId="0" xfId="1" applyNumberFormat="1" applyFont="1" applyAlignment="1">
      <alignment horizontal="center"/>
    </xf>
    <xf numFmtId="169" fontId="43" fillId="0" borderId="24" xfId="1" applyNumberFormat="1" applyFont="1" applyBorder="1" applyAlignment="1">
      <alignment horizontal="center"/>
    </xf>
    <xf numFmtId="0" fontId="8" fillId="2" borderId="17" xfId="12" applyFont="1" applyFill="1" applyBorder="1" applyAlignment="1">
      <alignment horizontal="center" vertical="center" wrapText="1"/>
    </xf>
    <xf numFmtId="0" fontId="4" fillId="2" borderId="0" xfId="12" applyFont="1" applyFill="1" applyAlignment="1">
      <alignment horizontal="center" vertical="center"/>
    </xf>
    <xf numFmtId="0" fontId="8" fillId="2" borderId="0" xfId="12" applyFont="1" applyFill="1" applyAlignment="1">
      <alignment horizontal="center" vertical="center" wrapText="1"/>
    </xf>
    <xf numFmtId="3" fontId="5" fillId="2" borderId="0" xfId="12" applyNumberFormat="1" applyFont="1" applyFill="1" applyAlignment="1">
      <alignment horizontal="center" vertical="center"/>
    </xf>
    <xf numFmtId="0" fontId="5" fillId="2" borderId="0" xfId="12" applyFont="1" applyFill="1" applyAlignment="1">
      <alignment horizontal="center" vertical="center"/>
    </xf>
    <xf numFmtId="165" fontId="8" fillId="2" borderId="17" xfId="1" applyNumberFormat="1" applyFont="1" applyFill="1" applyBorder="1" applyAlignment="1">
      <alignment horizontal="center" vertical="center" wrapText="1"/>
    </xf>
    <xf numFmtId="169" fontId="43" fillId="0" borderId="3" xfId="1" applyNumberFormat="1" applyFont="1" applyBorder="1" applyAlignment="1">
      <alignment horizontal="center" vertical="center" wrapText="1"/>
    </xf>
    <xf numFmtId="169" fontId="43" fillId="0" borderId="15" xfId="1" applyNumberFormat="1" applyFont="1" applyBorder="1" applyAlignment="1">
      <alignment horizontal="center" vertical="center" wrapText="1"/>
    </xf>
    <xf numFmtId="169" fontId="15" fillId="0" borderId="0" xfId="1" applyNumberFormat="1" applyFont="1" applyAlignment="1">
      <alignment horizontal="center"/>
    </xf>
    <xf numFmtId="3" fontId="5" fillId="0" borderId="0" xfId="30" applyNumberFormat="1" applyFont="1" applyAlignment="1">
      <alignment horizontal="center"/>
    </xf>
    <xf numFmtId="0" fontId="5" fillId="0" borderId="0" xfId="30" applyFont="1" applyAlignment="1">
      <alignment horizontal="center"/>
    </xf>
    <xf numFmtId="0" fontId="48" fillId="0" borderId="0" xfId="0" applyFont="1" applyAlignment="1">
      <alignment horizontal="center"/>
    </xf>
    <xf numFmtId="169" fontId="38" fillId="0" borderId="17" xfId="1" applyNumberFormat="1" applyFont="1" applyBorder="1" applyAlignment="1">
      <alignment horizontal="center"/>
    </xf>
    <xf numFmtId="169" fontId="38" fillId="0" borderId="17" xfId="1" applyNumberFormat="1" applyFont="1" applyBorder="1"/>
    <xf numFmtId="165" fontId="31" fillId="2" borderId="21" xfId="5" applyNumberFormat="1" applyFont="1" applyFill="1" applyBorder="1" applyAlignment="1">
      <alignment horizontal="center" vertical="center" wrapText="1"/>
    </xf>
    <xf numFmtId="165" fontId="31" fillId="2" borderId="22" xfId="5" applyNumberFormat="1" applyFont="1" applyFill="1" applyBorder="1" applyAlignment="1">
      <alignment horizontal="center" vertical="center" wrapText="1"/>
    </xf>
    <xf numFmtId="1" fontId="31" fillId="2" borderId="0" xfId="5" applyNumberFormat="1" applyFont="1" applyFill="1" applyBorder="1" applyAlignment="1">
      <alignment horizontal="center" vertical="center" wrapText="1"/>
    </xf>
    <xf numFmtId="1" fontId="5" fillId="2" borderId="0" xfId="5" applyNumberFormat="1" applyFont="1" applyFill="1" applyBorder="1" applyAlignment="1">
      <alignment horizontal="center" vertical="center" wrapText="1"/>
    </xf>
    <xf numFmtId="165" fontId="31" fillId="2" borderId="3" xfId="5" applyNumberFormat="1" applyFont="1" applyFill="1" applyBorder="1" applyAlignment="1">
      <alignment vertical="center" wrapText="1"/>
    </xf>
    <xf numFmtId="165" fontId="31" fillId="2" borderId="23" xfId="5" applyNumberFormat="1" applyFont="1" applyFill="1" applyBorder="1" applyAlignment="1">
      <alignment vertical="center" wrapText="1"/>
    </xf>
    <xf numFmtId="165" fontId="31" fillId="2" borderId="15" xfId="5" applyNumberFormat="1" applyFont="1" applyFill="1" applyBorder="1" applyAlignment="1">
      <alignment vertical="center" wrapText="1"/>
    </xf>
    <xf numFmtId="165" fontId="31" fillId="2" borderId="3" xfId="5" applyNumberFormat="1" applyFont="1" applyFill="1" applyBorder="1" applyAlignment="1">
      <alignment horizontal="center" vertical="center" wrapText="1"/>
    </xf>
    <xf numFmtId="165" fontId="31" fillId="2" borderId="23" xfId="5" applyNumberFormat="1" applyFont="1" applyFill="1" applyBorder="1" applyAlignment="1">
      <alignment horizontal="center" vertical="center" wrapText="1"/>
    </xf>
    <xf numFmtId="165" fontId="31" fillId="2" borderId="15" xfId="5" applyNumberFormat="1" applyFont="1" applyFill="1" applyBorder="1" applyAlignment="1">
      <alignment horizontal="center" vertical="center" wrapText="1"/>
    </xf>
  </cellXfs>
  <cellStyles count="31">
    <cellStyle name="Comma" xfId="1" builtinId="3"/>
    <cellStyle name="Comma 2" xfId="17" xr:uid="{00000000-0005-0000-0000-000001000000}"/>
    <cellStyle name="Comma 4" xfId="15" xr:uid="{00000000-0005-0000-0000-000002000000}"/>
    <cellStyle name="Comma 5" xfId="25" xr:uid="{00000000-0005-0000-0000-000003000000}"/>
    <cellStyle name="Comma 6" xfId="23" xr:uid="{00000000-0005-0000-0000-000004000000}"/>
    <cellStyle name="Comma 7" xfId="5" xr:uid="{00000000-0005-0000-0000-000005000000}"/>
    <cellStyle name="Ledger 17 x 11 in" xfId="22" xr:uid="{00000000-0005-0000-0000-000006000000}"/>
    <cellStyle name="Ledger 17 x 11 in 4" xfId="20" xr:uid="{00000000-0005-0000-0000-000007000000}"/>
    <cellStyle name="Ledger 17 x 11 in_dt2017" xfId="30" xr:uid="{00000000-0005-0000-0000-000008000000}"/>
    <cellStyle name="Normal" xfId="0" builtinId="0"/>
    <cellStyle name="Normal 12" xfId="14" xr:uid="{00000000-0005-0000-0000-00000A000000}"/>
    <cellStyle name="Normal 14" xfId="3" xr:uid="{00000000-0005-0000-0000-00000B000000}"/>
    <cellStyle name="Normal 2" xfId="16" xr:uid="{00000000-0005-0000-0000-00000C000000}"/>
    <cellStyle name="Normal 2_Phu luc dinh kem Thong tu 69" xfId="9" xr:uid="{00000000-0005-0000-0000-00000D000000}"/>
    <cellStyle name="Normal_31" xfId="12" xr:uid="{00000000-0005-0000-0000-00000E000000}"/>
    <cellStyle name="Normal_Can doi huyen luong tai 2017 (1)" xfId="21" xr:uid="{00000000-0005-0000-0000-00000F000000}"/>
    <cellStyle name="Normal_DT khoi tinh (20-11-2013)" xfId="18" xr:uid="{00000000-0005-0000-0000-000010000000}"/>
    <cellStyle name="Normal_dtgiao2014cthuc (3)" xfId="24" xr:uid="{00000000-0005-0000-0000-000011000000}"/>
    <cellStyle name="Normal_dtgiao2014cthuc ngay 29.11.2013 Biểu TK" xfId="28" xr:uid="{00000000-0005-0000-0000-000012000000}"/>
    <cellStyle name="Normal_Du toan nam 2008" xfId="7" xr:uid="{00000000-0005-0000-0000-000013000000}"/>
    <cellStyle name="Normal_Giao thu huyen 2015" xfId="27" xr:uid="{00000000-0005-0000-0000-000014000000}"/>
    <cellStyle name="Normal_Hanh DT 2007" xfId="6" xr:uid="{00000000-0005-0000-0000-000015000000}"/>
    <cellStyle name="Normal_Mau giao thu (Bo)_Phu luc dinh kem Thong tu 69" xfId="4" xr:uid="{00000000-0005-0000-0000-000016000000}"/>
    <cellStyle name="Normal_Nguon CCTL 2015" xfId="13" xr:uid="{00000000-0005-0000-0000-000017000000}"/>
    <cellStyle name="Normal_Phu luc dinh kem Thong tu 69" xfId="8" xr:uid="{00000000-0005-0000-0000-000018000000}"/>
    <cellStyle name="Normal_Sheet2 2" xfId="19" xr:uid="{00000000-0005-0000-0000-000019000000}"/>
    <cellStyle name="Normal_Thu2011" xfId="26" xr:uid="{00000000-0005-0000-0000-00001A000000}"/>
    <cellStyle name="Normal_TK 10%" xfId="29" xr:uid="{00000000-0005-0000-0000-00001B000000}"/>
    <cellStyle name="Percent" xfId="2" builtinId="5"/>
    <cellStyle name="Percent 3" xfId="10" xr:uid="{00000000-0005-0000-0000-00001D000000}"/>
    <cellStyle name="Style 1" xfId="11"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11</xdr:row>
      <xdr:rowOff>152400</xdr:rowOff>
    </xdr:from>
    <xdr:to>
      <xdr:col>4</xdr:col>
      <xdr:colOff>76200</xdr:colOff>
      <xdr:row>13</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067300" y="3105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g&#7885;c%20em\T&#7893;ng%20h&#7907;p\tabmis\2023\Theo%20doi%20tong%20hop%20kinh%20ph&#237;%20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g&#7885;c%20em\T&#7893;ng%20h&#7907;p\D&#7921;%20to&#225;n\2024\BC%20H&#272;ND\du%20toan%202024%20ngay%2028.11.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0"/>
      <sheetName val="04.CCTL"/>
      <sheetName val="05.Du phong"/>
      <sheetName val="06a. Dieu chinh"/>
      <sheetName val="06b. BS tinh"/>
      <sheetName val="06c. BSMT 2023"/>
      <sheetName val="06d. Quy hoạch"/>
      <sheetName val="07. thu hoi"/>
      <sheetName val="07a. NVC"/>
      <sheetName val="07b. TH tinh"/>
      <sheetName val="07c. TH huyen"/>
      <sheetName val="7d. BSMTTW"/>
      <sheetName val="TH"/>
      <sheetName val="CN sang 23"/>
      <sheetName val="DC nguon 2023"/>
      <sheetName val="7000"/>
      <sheetName val="8000"/>
      <sheetName val="9000"/>
      <sheetName val="ĐC 9000"/>
      <sheetName val="don vi NS"/>
    </sheetNames>
    <sheetDataSet>
      <sheetData sheetId="0" refreshError="1"/>
      <sheetData sheetId="1" refreshError="1"/>
      <sheetData sheetId="2" refreshError="1"/>
      <sheetData sheetId="3" refreshError="1"/>
      <sheetData sheetId="4" refreshError="1"/>
      <sheetData sheetId="5">
        <row r="24">
          <cell r="B24" t="str">
            <v xml:space="preserve">Bổ sung kinh phí hỗ trợ cán bộ quản lý, giáo viên, nhân viên trong các cơ sở giáo dục mầm non, giáo dục tiểu học ngoài công lập gặp khó khăn do đại dịch Covid-19 </v>
          </cell>
          <cell r="C24">
            <v>1004.3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a.CĐ"/>
      <sheetName val="01b.CD cap"/>
      <sheetName val="02a.Thu"/>
      <sheetName val="02bThu ĐT"/>
      <sheetName val="03 chi"/>
      <sheetName val="08.BSMT"/>
      <sheetName val="09 chi tinh"/>
      <sheetName val="9a chi HX"/>
      <sheetName val="09c. luong huyen"/>
      <sheetName val="09d. luong xa"/>
      <sheetName val="09e. luong tinh"/>
      <sheetName val="CCTL"/>
      <sheetName val="10.TX"/>
      <sheetName val="10b"/>
      <sheetName val="11.Thu HX"/>
      <sheetName val="12a. TK tinh"/>
      <sheetName val="12b.TK HX"/>
      <sheetName val="13.BSCĐ"/>
      <sheetName val="14. Vay"/>
      <sheetName val="15.quytc"/>
      <sheetName val="16. Thu SN"/>
      <sheetName val="17. Nuoc sach"/>
      <sheetName val="Chi TX H"/>
      <sheetName val="Chi TX XA"/>
      <sheetName val="TK H"/>
      <sheetName val="TK xa"/>
      <sheetName val="candoi huyen"/>
      <sheetName val="candoi xa"/>
      <sheetName val="dieutiet"/>
    </sheetNames>
    <sheetDataSet>
      <sheetData sheetId="0" refreshError="1"/>
      <sheetData sheetId="1" refreshError="1"/>
      <sheetData sheetId="2" refreshError="1"/>
      <sheetData sheetId="3" refreshError="1"/>
      <sheetData sheetId="4" refreshError="1"/>
      <sheetData sheetId="5">
        <row r="14">
          <cell r="C14">
            <v>105890</v>
          </cell>
        </row>
        <row r="16">
          <cell r="C16">
            <v>121892</v>
          </cell>
        </row>
      </sheetData>
      <sheetData sheetId="6">
        <row r="7">
          <cell r="C7">
            <v>14990233.199999999</v>
          </cell>
        </row>
        <row r="8">
          <cell r="C8">
            <v>3368827.091</v>
          </cell>
        </row>
        <row r="15">
          <cell r="C15">
            <v>4497189</v>
          </cell>
        </row>
        <row r="53">
          <cell r="C53">
            <v>3900</v>
          </cell>
        </row>
        <row r="54">
          <cell r="C54">
            <v>1000</v>
          </cell>
        </row>
        <row r="55">
          <cell r="C55">
            <v>549962</v>
          </cell>
        </row>
        <row r="56">
          <cell r="C56">
            <v>103104.10900000001</v>
          </cell>
        </row>
        <row r="59">
          <cell r="C59">
            <v>1500380</v>
          </cell>
        </row>
        <row r="60">
          <cell r="C60">
            <v>52418</v>
          </cell>
        </row>
      </sheetData>
      <sheetData sheetId="7">
        <row r="45">
          <cell r="I45">
            <v>20051.164999999997</v>
          </cell>
          <cell r="J45">
            <v>7139.0559999999969</v>
          </cell>
          <cell r="K45">
            <v>15295.870000000003</v>
          </cell>
        </row>
        <row r="81">
          <cell r="H81">
            <v>5</v>
          </cell>
          <cell r="K81">
            <v>279</v>
          </cell>
        </row>
      </sheetData>
      <sheetData sheetId="8" refreshError="1"/>
      <sheetData sheetId="9" refreshError="1"/>
      <sheetData sheetId="10" refreshError="1"/>
      <sheetData sheetId="11">
        <row r="10">
          <cell r="C10">
            <v>64100</v>
          </cell>
          <cell r="P10">
            <v>456578.37300000002</v>
          </cell>
          <cell r="S10">
            <v>-45481</v>
          </cell>
          <cell r="V10">
            <v>12616</v>
          </cell>
        </row>
        <row r="13">
          <cell r="C13">
            <v>46690</v>
          </cell>
          <cell r="P13">
            <v>83885.925999999992</v>
          </cell>
          <cell r="V13">
            <v>8745</v>
          </cell>
        </row>
        <row r="16">
          <cell r="C16">
            <v>39351</v>
          </cell>
          <cell r="P16">
            <v>16298.629999999997</v>
          </cell>
          <cell r="R16">
            <v>20</v>
          </cell>
          <cell r="V16">
            <v>7737</v>
          </cell>
          <cell r="AC16">
            <v>15295.370000000003</v>
          </cell>
        </row>
        <row r="19">
          <cell r="C19">
            <v>55131</v>
          </cell>
          <cell r="P19">
            <v>27865.928</v>
          </cell>
          <cell r="T19">
            <v>48019</v>
          </cell>
          <cell r="V19">
            <v>10990</v>
          </cell>
        </row>
        <row r="22">
          <cell r="C22">
            <v>54420</v>
          </cell>
          <cell r="P22">
            <v>17584.435000000001</v>
          </cell>
          <cell r="Q22">
            <v>3570</v>
          </cell>
          <cell r="T22">
            <v>5917</v>
          </cell>
          <cell r="V22">
            <v>10537</v>
          </cell>
          <cell r="AC22">
            <v>20051.565000000002</v>
          </cell>
        </row>
        <row r="25">
          <cell r="C25">
            <v>49119</v>
          </cell>
          <cell r="P25">
            <v>132649.50700000001</v>
          </cell>
          <cell r="T25">
            <v>18781</v>
          </cell>
          <cell r="V25">
            <v>8856</v>
          </cell>
        </row>
        <row r="28">
          <cell r="C28">
            <v>51822</v>
          </cell>
          <cell r="P28">
            <v>315065.73100000009</v>
          </cell>
          <cell r="T28">
            <v>47807</v>
          </cell>
          <cell r="V28">
            <v>9043</v>
          </cell>
        </row>
        <row r="31">
          <cell r="C31">
            <v>36832</v>
          </cell>
          <cell r="P31">
            <v>21289.444000000003</v>
          </cell>
          <cell r="V31">
            <v>8404</v>
          </cell>
          <cell r="AC31">
            <v>7138.5559999999969</v>
          </cell>
        </row>
      </sheetData>
      <sheetData sheetId="12">
        <row r="6">
          <cell r="H6">
            <v>4913453</v>
          </cell>
        </row>
        <row r="8">
          <cell r="B8" t="str">
            <v>Tỉnh uỷ</v>
          </cell>
          <cell r="H8">
            <v>124671</v>
          </cell>
        </row>
        <row r="9">
          <cell r="B9" t="str">
            <v>Công an tỉnh</v>
          </cell>
          <cell r="H9">
            <v>22799</v>
          </cell>
        </row>
        <row r="10">
          <cell r="B10" t="str">
            <v>Bộ chỉ huy quân sự tỉnh</v>
          </cell>
          <cell r="H10">
            <v>49198</v>
          </cell>
        </row>
        <row r="11">
          <cell r="B11" t="str">
            <v>Văn phòng Đoàn Đại biểu Quốc hội và Hội đồng Nhân dân</v>
          </cell>
          <cell r="H11">
            <v>20803</v>
          </cell>
        </row>
        <row r="12">
          <cell r="B12" t="str">
            <v>Văn phòng Ủy ban nhân dân</v>
          </cell>
          <cell r="H12">
            <v>34470</v>
          </cell>
        </row>
        <row r="13">
          <cell r="B13" t="str">
            <v>Sở Nông nghiệp &amp; Phát triển nông thôn</v>
          </cell>
          <cell r="H13">
            <v>115365</v>
          </cell>
        </row>
        <row r="14">
          <cell r="B14" t="str">
            <v>Sở Kế hoạch Đầu tư</v>
          </cell>
          <cell r="H14">
            <v>13741</v>
          </cell>
        </row>
        <row r="15">
          <cell r="B15" t="str">
            <v>Sở Tư pháp</v>
          </cell>
          <cell r="H15">
            <v>13175</v>
          </cell>
        </row>
        <row r="16">
          <cell r="B16" t="str">
            <v>Sở Công Thương</v>
          </cell>
          <cell r="H16">
            <v>21479</v>
          </cell>
        </row>
        <row r="17">
          <cell r="B17" t="str">
            <v>Sở Khoa học Công nghệ</v>
          </cell>
          <cell r="H17">
            <v>15886</v>
          </cell>
        </row>
        <row r="18">
          <cell r="B18" t="str">
            <v>Sở Tài chính</v>
          </cell>
          <cell r="H18">
            <v>16313</v>
          </cell>
        </row>
        <row r="19">
          <cell r="B19" t="str">
            <v>Sở Xây dựng</v>
          </cell>
          <cell r="H19">
            <v>13219</v>
          </cell>
        </row>
        <row r="20">
          <cell r="B20" t="str">
            <v>Sở Giao thông</v>
          </cell>
          <cell r="H20">
            <v>33377</v>
          </cell>
        </row>
        <row r="21">
          <cell r="B21" t="str">
            <v>Sở Giáo dục &amp; Đào tạo</v>
          </cell>
          <cell r="H21">
            <v>520339</v>
          </cell>
        </row>
        <row r="22">
          <cell r="B22" t="str">
            <v>Sở Y tế</v>
          </cell>
          <cell r="H22">
            <v>336879</v>
          </cell>
        </row>
        <row r="23">
          <cell r="B23" t="str">
            <v>Sở Lao động Thương binh và Xã hội</v>
          </cell>
          <cell r="H23">
            <v>145916</v>
          </cell>
        </row>
        <row r="24">
          <cell r="B24" t="str">
            <v>Sở Văn hóa Thể thao và Du lịch</v>
          </cell>
          <cell r="H24">
            <v>163335</v>
          </cell>
        </row>
        <row r="25">
          <cell r="B25" t="str">
            <v>Sở Tài nguyên &amp; môi trường</v>
          </cell>
          <cell r="H25">
            <v>180436</v>
          </cell>
        </row>
        <row r="26">
          <cell r="B26" t="str">
            <v>Sở Thông tin và Truyền thông</v>
          </cell>
          <cell r="H26">
            <v>59480</v>
          </cell>
        </row>
        <row r="27">
          <cell r="B27" t="str">
            <v>Sở Nội vụ</v>
          </cell>
          <cell r="H27">
            <v>35890</v>
          </cell>
        </row>
        <row r="28">
          <cell r="B28" t="str">
            <v>Thanh tra Tỉnh</v>
          </cell>
          <cell r="H28">
            <v>11660</v>
          </cell>
        </row>
        <row r="29">
          <cell r="B29" t="str">
            <v>Đài Phát thanh và Truyền hình</v>
          </cell>
          <cell r="H29">
            <v>29094</v>
          </cell>
        </row>
        <row r="30">
          <cell r="B30" t="str">
            <v>Hội đồng Liên minh hợp tác xã</v>
          </cell>
          <cell r="H30">
            <v>3446</v>
          </cell>
        </row>
        <row r="31">
          <cell r="B31" t="str">
            <v>Ban Quản lý các khu Công nghiệp</v>
          </cell>
          <cell r="H31">
            <v>10381</v>
          </cell>
        </row>
        <row r="32">
          <cell r="B32" t="str">
            <v>Mặt trận Tổ quốc tỉnh</v>
          </cell>
          <cell r="H32">
            <v>9776</v>
          </cell>
        </row>
        <row r="33">
          <cell r="B33" t="str">
            <v>Đoàn Thanh niên cộng sản Hồ Chí Minh tỉnh Bắc Ninh</v>
          </cell>
          <cell r="H33">
            <v>22600</v>
          </cell>
        </row>
        <row r="34">
          <cell r="B34" t="str">
            <v>Hội Liên hiệp Phụ nữ tỉnh</v>
          </cell>
          <cell r="H34">
            <v>10498</v>
          </cell>
        </row>
        <row r="35">
          <cell r="B35" t="str">
            <v>Hội nông dân tỉnh</v>
          </cell>
          <cell r="H35">
            <v>9170</v>
          </cell>
        </row>
        <row r="36">
          <cell r="B36" t="str">
            <v>Hội Cựu chiến binh</v>
          </cell>
          <cell r="H36">
            <v>4024</v>
          </cell>
        </row>
        <row r="37">
          <cell r="B37" t="str">
            <v>Liên hiệp các hội khoa học kỹ thuật</v>
          </cell>
          <cell r="H37">
            <v>1219</v>
          </cell>
        </row>
        <row r="38">
          <cell r="B38" t="str">
            <v>Liên Hiệp các tổ chức hữu nghị tỉnh Bắc Ninh</v>
          </cell>
          <cell r="H38">
            <v>1147</v>
          </cell>
        </row>
        <row r="39">
          <cell r="B39" t="str">
            <v>Hội Văn học Nghệ thuật</v>
          </cell>
          <cell r="H39">
            <v>3639</v>
          </cell>
        </row>
        <row r="40">
          <cell r="B40" t="str">
            <v>Hội nhà báo</v>
          </cell>
          <cell r="H40">
            <v>1988</v>
          </cell>
        </row>
        <row r="41">
          <cell r="B41" t="str">
            <v>Hội Luật gia</v>
          </cell>
          <cell r="H41">
            <v>805</v>
          </cell>
        </row>
        <row r="42">
          <cell r="B42" t="str">
            <v>Hội chữ thập đỏ</v>
          </cell>
          <cell r="H42">
            <v>3380</v>
          </cell>
        </row>
        <row r="43">
          <cell r="B43" t="str">
            <v>Hội người cao tuổi</v>
          </cell>
          <cell r="H43">
            <v>3081</v>
          </cell>
        </row>
        <row r="44">
          <cell r="B44" t="str">
            <v>Hội người mù</v>
          </cell>
          <cell r="H44">
            <v>1700</v>
          </cell>
        </row>
        <row r="45">
          <cell r="B45" t="str">
            <v>Hội Đông y</v>
          </cell>
          <cell r="H45">
            <v>1151</v>
          </cell>
        </row>
        <row r="46">
          <cell r="B46" t="str">
            <v>Hội nạn nhân chất độc da cam</v>
          </cell>
          <cell r="H46">
            <v>665</v>
          </cell>
        </row>
        <row r="47">
          <cell r="B47" t="str">
            <v>Hội cựu thanh niên xung phong</v>
          </cell>
          <cell r="H47">
            <v>861</v>
          </cell>
        </row>
        <row r="48">
          <cell r="B48" t="str">
            <v>Hội bảo trợ người tàn tật và trẻ mồ côi</v>
          </cell>
          <cell r="H48">
            <v>974</v>
          </cell>
        </row>
        <row r="49">
          <cell r="B49" t="str">
            <v>Hội Khuyến học</v>
          </cell>
          <cell r="H49">
            <v>1178</v>
          </cell>
        </row>
        <row r="50">
          <cell r="B50" t="str">
            <v>Trường Nguyễn Văn Cừ</v>
          </cell>
          <cell r="H50">
            <v>8073</v>
          </cell>
        </row>
        <row r="51">
          <cell r="B51" t="str">
            <v>Hội Nông nghiệp và Phát triển nông thôn</v>
          </cell>
          <cell r="H51">
            <v>993</v>
          </cell>
        </row>
        <row r="52">
          <cell r="B52" t="str">
            <v>Hội liên hiệp thanh niên</v>
          </cell>
          <cell r="H52">
            <v>1656</v>
          </cell>
        </row>
        <row r="53">
          <cell r="B53" t="str">
            <v>Hiệp Hội Doanh nghiệp nhỏ và vừa</v>
          </cell>
          <cell r="H53">
            <v>1520</v>
          </cell>
        </row>
        <row r="54">
          <cell r="B54" t="str">
            <v>Hội Cựu giáo chức</v>
          </cell>
          <cell r="H54">
            <v>725</v>
          </cell>
        </row>
        <row r="55">
          <cell r="B55" t="str">
            <v>Hội Sinh vật cảnh</v>
          </cell>
          <cell r="H55">
            <v>1195</v>
          </cell>
        </row>
        <row r="56">
          <cell r="B56" t="str">
            <v>Văn phòng Ban An toàn Giao thông</v>
          </cell>
          <cell r="H56">
            <v>11022</v>
          </cell>
        </row>
        <row r="57">
          <cell r="B57" t="str">
            <v>Viện nghiên cứu phát triển kinh tế xã hội</v>
          </cell>
          <cell r="H57">
            <v>9382</v>
          </cell>
        </row>
        <row r="58">
          <cell r="B58" t="str">
            <v>Trung tâm Hành chính công tỉnh</v>
          </cell>
          <cell r="H58">
            <v>8290</v>
          </cell>
        </row>
        <row r="59">
          <cell r="B59" t="str">
            <v>Trường Cao đẳng Y tế</v>
          </cell>
          <cell r="H59">
            <v>11588</v>
          </cell>
        </row>
        <row r="60">
          <cell r="B60" t="str">
            <v>Ban Quản lý an toàn thực phẩm tỉnh</v>
          </cell>
          <cell r="H60">
            <v>20660</v>
          </cell>
        </row>
        <row r="61">
          <cell r="B61" t="str">
            <v>Ban Quản lý khu vực đô thị</v>
          </cell>
          <cell r="H61">
            <v>0</v>
          </cell>
        </row>
        <row r="63">
          <cell r="B63" t="str">
            <v>Công ty Khai thác công trình thủy lợi Bắc Đuống</v>
          </cell>
          <cell r="H63">
            <v>164552</v>
          </cell>
        </row>
        <row r="64">
          <cell r="B64" t="str">
            <v>Công ty Khai thác công trình thủy lợi Nam Đuống</v>
          </cell>
          <cell r="H64">
            <v>105090</v>
          </cell>
        </row>
        <row r="65">
          <cell r="B65" t="str">
            <v>Trợ giá xe buýt và hỗ trợ lãi suất đầu tư phương tiện</v>
          </cell>
          <cell r="H65">
            <v>51400</v>
          </cell>
        </row>
        <row r="66">
          <cell r="B66" t="str">
            <v>Quỹ Đầu tư Phát triển</v>
          </cell>
          <cell r="H66">
            <v>0</v>
          </cell>
        </row>
        <row r="67">
          <cell r="B67" t="str">
            <v>Quỹ tài năng trẻ</v>
          </cell>
          <cell r="H67">
            <v>0</v>
          </cell>
        </row>
        <row r="68">
          <cell r="B68" t="str">
            <v>Quỹ hỗ trợ nông dân</v>
          </cell>
          <cell r="H68">
            <v>0</v>
          </cell>
        </row>
        <row r="69">
          <cell r="B69" t="str">
            <v>Hỗ trợ Liên đoàn Lao động</v>
          </cell>
          <cell r="H69">
            <v>3860</v>
          </cell>
        </row>
        <row r="70">
          <cell r="B70" t="str">
            <v>Hỗ trợ Ủy ban Đoàn kết công giao</v>
          </cell>
          <cell r="H70">
            <v>295</v>
          </cell>
        </row>
        <row r="71">
          <cell r="B71" t="str">
            <v>Hội Chiến sỹ cách mạng bị địch bắt tù đày tỉnh</v>
          </cell>
          <cell r="H71">
            <v>916</v>
          </cell>
        </row>
        <row r="72">
          <cell r="B72" t="str">
            <v>Ban Chỉ đạo 389</v>
          </cell>
          <cell r="H72">
            <v>202</v>
          </cell>
        </row>
        <row r="73">
          <cell r="B73" t="str">
            <v>Bảo hiểm xã hội Bắc Ninh</v>
          </cell>
          <cell r="H73">
            <v>246000</v>
          </cell>
        </row>
        <row r="75">
          <cell r="B75" t="str">
            <v>Hỗ trợ kinh phí hoạt động của Đoàn Đại biểu Quốc hội tỉnh</v>
          </cell>
          <cell r="H75">
            <v>1000</v>
          </cell>
        </row>
        <row r="76">
          <cell r="B76" t="str">
            <v>Kinh phí tổ chức đào tạo cán bộ, công chức; thu hút nhân tài</v>
          </cell>
          <cell r="H76">
            <v>4000</v>
          </cell>
        </row>
        <row r="77">
          <cell r="B77" t="str">
            <v>Kinh phí quy hoạch</v>
          </cell>
          <cell r="H77">
            <v>66338</v>
          </cell>
        </row>
        <row r="78">
          <cell r="B78" t="str">
            <v>Kinh phí thực hiện chương trình sữa học đường</v>
          </cell>
          <cell r="H78">
            <v>2000</v>
          </cell>
        </row>
        <row r="79">
          <cell r="B79" t="str">
            <v xml:space="preserve"> Kinh phí thực hiện đề án tư vấn học đường</v>
          </cell>
          <cell r="H79">
            <v>9297</v>
          </cell>
        </row>
        <row r="80">
          <cell r="B80" t="str">
            <v>Kinh phí thực hiện Nghị quyết 316/NQ-HĐND: Nâng cao chất lượng đội ngũ giáo viên và mua sắm trang thiết bị đồ dùng dạy học</v>
          </cell>
          <cell r="H80">
            <v>630000</v>
          </cell>
        </row>
        <row r="81">
          <cell r="B81" t="str">
            <v>Hỗ trợ học phí (Theo Nghị quyết số 02/2023/NQ-HĐND)</v>
          </cell>
          <cell r="H81">
            <v>95177</v>
          </cell>
        </row>
        <row r="82">
          <cell r="B82" t="str">
            <v>Hỗ trợ lãi suất dự án nước sạch</v>
          </cell>
          <cell r="H82">
            <v>3190</v>
          </cell>
        </row>
        <row r="83">
          <cell r="B83" t="str">
            <v>Kinh phí đối ứng các dự án, đề án, nhiệm vụ an ninh; thực hiện công tác bảo vệ ngày lễ lớn</v>
          </cell>
          <cell r="H83">
            <v>115511</v>
          </cell>
        </row>
        <row r="84">
          <cell r="B84" t="str">
            <v>Kinh phí thực hiện công tác bảo vệ ngày lễ lớn</v>
          </cell>
          <cell r="H84">
            <v>0</v>
          </cell>
        </row>
        <row r="85">
          <cell r="B85" t="str">
            <v>Kinh phí hỗ trợ giáo dục ngoài công lập</v>
          </cell>
          <cell r="H85">
            <v>10000</v>
          </cell>
        </row>
        <row r="86">
          <cell r="B86" t="str">
            <v>Kinh phí diễn tập phòng thủ huyện</v>
          </cell>
          <cell r="H86">
            <v>6000</v>
          </cell>
        </row>
        <row r="87">
          <cell r="B87" t="str">
            <v xml:space="preserve">Hỗ trợ kinh phí chỉnh trang đô thị chào mừng tái lập và giải phóng các huyện, thành phố, thị xã; chào mứng đại hội Đảng; </v>
          </cell>
          <cell r="H87">
            <v>210000</v>
          </cell>
        </row>
        <row r="88">
          <cell r="B88" t="str">
            <v>Hỗ trợ kinh phí tổ chức chào mừng tái lập và giải phóng huyện, thành phố, thị xã</v>
          </cell>
          <cell r="H88">
            <v>17000</v>
          </cell>
        </row>
        <row r="89">
          <cell r="B89" t="str">
            <v>Hỗ trợ các địa phương thực hiện sắp xếp lại đơn vị hành chính cấp huyện, cấp xã</v>
          </cell>
          <cell r="H89">
            <v>25000</v>
          </cell>
        </row>
        <row r="90">
          <cell r="B90" t="str">
            <v>Kinh phí thực hiện các đề tài, nhiệm vụ khoa học</v>
          </cell>
          <cell r="H90">
            <v>45045</v>
          </cell>
        </row>
        <row r="91">
          <cell r="B91" t="str">
            <v>Kinh phí hỗ trợ các cơ quan tư pháp</v>
          </cell>
          <cell r="H91">
            <v>3200</v>
          </cell>
        </row>
        <row r="92">
          <cell r="B92" t="str">
            <v>Kinh phí hỗ trợ tăng cường công tác thu ngân sách</v>
          </cell>
          <cell r="H92">
            <v>3300</v>
          </cell>
        </row>
        <row r="93">
          <cell r="B93" t="str">
            <v>Kinh phí hỗ trợ công tác kiểm soát chi, khóa sổ cuối năm, quyết toán ngân sách địa phương</v>
          </cell>
          <cell r="H93">
            <v>1000</v>
          </cell>
        </row>
        <row r="94">
          <cell r="B94" t="str">
            <v>Kinh phí hỗ trợ công tác thống kê</v>
          </cell>
          <cell r="H94">
            <v>1106</v>
          </cell>
        </row>
        <row r="95">
          <cell r="B95" t="str">
            <v>Kinh phí tổ chức các ngày lễ lớn của Phật giáo</v>
          </cell>
          <cell r="H95">
            <v>453</v>
          </cell>
        </row>
        <row r="96">
          <cell r="B96" t="str">
            <v>Hỗ trợ sản xuất nông nghiệp</v>
          </cell>
          <cell r="H96">
            <v>53108</v>
          </cell>
        </row>
        <row r="97">
          <cell r="B97" t="str">
            <v>Kinh phí tăng biên chế giáo viên và chi trả hợp đồng giáo viên ngoài chỉ tiêu biên chế</v>
          </cell>
          <cell r="H97">
            <v>100000</v>
          </cell>
        </row>
        <row r="98">
          <cell r="B98" t="str">
            <v>Kinh phí thực hiện các nhiệm vụ cấp ủy</v>
          </cell>
          <cell r="H98">
            <v>27063</v>
          </cell>
        </row>
        <row r="99">
          <cell r="B99" t="str">
            <v>Kinh phí bảo trì đường bộ</v>
          </cell>
          <cell r="H99">
            <v>59389</v>
          </cell>
        </row>
        <row r="100">
          <cell r="B100" t="str">
            <v>Kinh phí tu bổ chống xuống cấp di tích</v>
          </cell>
          <cell r="H100">
            <v>80000</v>
          </cell>
        </row>
        <row r="101">
          <cell r="B101" t="str">
            <v>Kinh phí thực hiện nhiệm vụ môi trường</v>
          </cell>
          <cell r="H101">
            <v>74000</v>
          </cell>
        </row>
        <row r="102">
          <cell r="B102" t="str">
            <v>Kinh phí hỗ trợ theo Nghị quyết số 25-NQ/BTV của Ban Thường vụ Tỉnh ủy</v>
          </cell>
          <cell r="H102">
            <v>80000</v>
          </cell>
        </row>
        <row r="103">
          <cell r="B103" t="str">
            <v>Thống kê đất đai năm 2023 và chuẩn bị kiểm kê đất đai năm 2024</v>
          </cell>
          <cell r="H103">
            <v>8000</v>
          </cell>
        </row>
        <row r="104">
          <cell r="B104" t="str">
            <v>Quản lý cơ sở nhà đất và tài sản gắn liền với đất được giao quản lý</v>
          </cell>
          <cell r="H104">
            <v>1480</v>
          </cell>
        </row>
        <row r="105">
          <cell r="B105" t="str">
            <v>Kinh phí đoàn đi nước ngoài quảng bá tranh dân gian và dân ca quan họ</v>
          </cell>
          <cell r="H105">
            <v>2000</v>
          </cell>
        </row>
        <row r="106">
          <cell r="B106" t="str">
            <v>Kinh phí tổ chức các hoạt động kỷ niệm và chương trình nghệ thuật đặc biệt nhân kỷ niệm 15 năm dân ca quan họ Bắc Ninh được Unesco vinh danh là di sản văn hóa phi vật thể đại diện của nhân loại</v>
          </cell>
          <cell r="H106">
            <v>15000</v>
          </cell>
        </row>
        <row r="107">
          <cell r="B107" t="str">
            <v>Nhiệm vụ xúc tiến du lịch</v>
          </cell>
          <cell r="H107">
            <v>11877</v>
          </cell>
        </row>
        <row r="108">
          <cell r="B108" t="str">
            <v>Kinh phí thiết kế, sản xuất sản phẩm lưu niệm phục vụ du lịch từ giá trị di sản văn hóa và các bảo vật Quốc gia</v>
          </cell>
          <cell r="H108">
            <v>1500</v>
          </cell>
        </row>
        <row r="109">
          <cell r="B109" t="str">
            <v>Chương trình xúc tiến đầu tư</v>
          </cell>
          <cell r="H109">
            <v>2708</v>
          </cell>
        </row>
        <row r="110">
          <cell r="B110" t="str">
            <v>Duy tu, bảo dưỡng và xử lý cấp bách sự cố đê điều</v>
          </cell>
          <cell r="H110">
            <v>85000</v>
          </cell>
        </row>
        <row r="111">
          <cell r="B111" t="str">
            <v>Mua sắm, bảo dưỡng, sửa chữa tài sản công</v>
          </cell>
          <cell r="H111">
            <v>34857</v>
          </cell>
        </row>
        <row r="112">
          <cell r="B112" t="str">
            <v>Mua sắm xe ô tô</v>
          </cell>
          <cell r="H112">
            <v>27255</v>
          </cell>
        </row>
        <row r="113">
          <cell r="B113" t="str">
            <v>Kinh phí quà tết nguyên đán, quà 27/7 cho các đối tượng chính sách</v>
          </cell>
          <cell r="H113">
            <v>28321</v>
          </cell>
        </row>
        <row r="114">
          <cell r="B114" t="str">
            <v>Kinh phí bảo trì, sửa chữa công trình thủy lợi</v>
          </cell>
          <cell r="H114">
            <v>127268</v>
          </cell>
        </row>
        <row r="115">
          <cell r="B115" t="str">
            <v>Tổ chức trình diễn các loại hình nghệ thuật dân gian truyền thống tại một số điểm du lịch (Kế hoạch số 161/KH-UBND)</v>
          </cell>
          <cell r="H115">
            <v>2103</v>
          </cell>
        </row>
        <row r="116">
          <cell r="B116" t="str">
            <v>Kinh phí thực hiện các nhiệm vụ, dự án công nghệ thông tin</v>
          </cell>
          <cell r="H116">
            <v>127280</v>
          </cell>
        </row>
        <row r="117">
          <cell r="B117" t="str">
            <v>Kinh phí phục vụ đoàn ra, đoàn vào</v>
          </cell>
          <cell r="H117">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6">
          <cell r="H6">
            <v>0</v>
          </cell>
          <cell r="J6">
            <v>37297</v>
          </cell>
        </row>
        <row r="7">
          <cell r="H7">
            <v>0</v>
          </cell>
          <cell r="J7">
            <v>51182</v>
          </cell>
        </row>
        <row r="8">
          <cell r="H8">
            <v>389370</v>
          </cell>
          <cell r="J8">
            <v>17856</v>
          </cell>
        </row>
        <row r="9">
          <cell r="H9">
            <v>363622</v>
          </cell>
          <cell r="J9">
            <v>26021</v>
          </cell>
        </row>
        <row r="10">
          <cell r="H10">
            <v>424910</v>
          </cell>
          <cell r="J10">
            <v>56544</v>
          </cell>
        </row>
        <row r="11">
          <cell r="H11">
            <v>0</v>
          </cell>
          <cell r="J11">
            <v>159419</v>
          </cell>
        </row>
        <row r="12">
          <cell r="H12">
            <v>312110</v>
          </cell>
          <cell r="J12">
            <v>60266</v>
          </cell>
        </row>
        <row r="13">
          <cell r="H13">
            <v>388223</v>
          </cell>
          <cell r="J13">
            <v>17288</v>
          </cell>
        </row>
      </sheetData>
      <sheetData sheetId="27">
        <row r="6">
          <cell r="H6">
            <v>9141</v>
          </cell>
          <cell r="J6">
            <v>12243</v>
          </cell>
        </row>
        <row r="7">
          <cell r="H7">
            <v>8446</v>
          </cell>
          <cell r="J7">
            <v>24293</v>
          </cell>
        </row>
        <row r="8">
          <cell r="H8">
            <v>56577</v>
          </cell>
          <cell r="J8">
            <v>18429</v>
          </cell>
        </row>
        <row r="9">
          <cell r="H9">
            <v>56503</v>
          </cell>
          <cell r="J9">
            <v>21582</v>
          </cell>
        </row>
        <row r="10">
          <cell r="H10">
            <v>47775</v>
          </cell>
          <cell r="J10">
            <v>26183</v>
          </cell>
        </row>
        <row r="11">
          <cell r="H11">
            <v>5333</v>
          </cell>
          <cell r="J11">
            <v>29268</v>
          </cell>
        </row>
        <row r="12">
          <cell r="H12">
            <v>33551</v>
          </cell>
          <cell r="J12">
            <v>19091</v>
          </cell>
        </row>
        <row r="13">
          <cell r="H13">
            <v>51363</v>
          </cell>
          <cell r="J13">
            <v>13567</v>
          </cell>
        </row>
      </sheetData>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85" zoomScaleNormal="85" workbookViewId="0">
      <selection activeCell="B8" sqref="B8"/>
    </sheetView>
  </sheetViews>
  <sheetFormatPr defaultRowHeight="15.75"/>
  <cols>
    <col min="1" max="1" width="6" style="1" customWidth="1"/>
    <col min="2" max="2" width="58.5703125" style="2" customWidth="1"/>
    <col min="3" max="5" width="15.85546875" style="1" customWidth="1"/>
    <col min="6" max="6" width="15.7109375" style="2" customWidth="1"/>
    <col min="7" max="7" width="20.7109375" style="2" customWidth="1"/>
    <col min="8" max="251" width="9.140625" style="2"/>
    <col min="252" max="252" width="6" style="2" customWidth="1"/>
    <col min="253" max="253" width="47.7109375" style="2" customWidth="1"/>
    <col min="254" max="256" width="0" style="2" hidden="1" customWidth="1"/>
    <col min="257" max="258" width="12.85546875" style="2" customWidth="1"/>
    <col min="259" max="259" width="13.42578125" style="2" customWidth="1"/>
    <col min="260" max="260" width="13.5703125" style="2" customWidth="1"/>
    <col min="261" max="261" width="14.140625" style="2" customWidth="1"/>
    <col min="262" max="262" width="15.7109375" style="2" customWidth="1"/>
    <col min="263" max="263" width="20.7109375" style="2" customWidth="1"/>
    <col min="264" max="507" width="9.140625" style="2"/>
    <col min="508" max="508" width="6" style="2" customWidth="1"/>
    <col min="509" max="509" width="47.7109375" style="2" customWidth="1"/>
    <col min="510" max="512" width="0" style="2" hidden="1" customWidth="1"/>
    <col min="513" max="514" width="12.85546875" style="2" customWidth="1"/>
    <col min="515" max="515" width="13.42578125" style="2" customWidth="1"/>
    <col min="516" max="516" width="13.5703125" style="2" customWidth="1"/>
    <col min="517" max="517" width="14.140625" style="2" customWidth="1"/>
    <col min="518" max="518" width="15.7109375" style="2" customWidth="1"/>
    <col min="519" max="519" width="20.7109375" style="2" customWidth="1"/>
    <col min="520" max="763" width="9.140625" style="2"/>
    <col min="764" max="764" width="6" style="2" customWidth="1"/>
    <col min="765" max="765" width="47.7109375" style="2" customWidth="1"/>
    <col min="766" max="768" width="0" style="2" hidden="1" customWidth="1"/>
    <col min="769" max="770" width="12.85546875" style="2" customWidth="1"/>
    <col min="771" max="771" width="13.42578125" style="2" customWidth="1"/>
    <col min="772" max="772" width="13.5703125" style="2" customWidth="1"/>
    <col min="773" max="773" width="14.140625" style="2" customWidth="1"/>
    <col min="774" max="774" width="15.7109375" style="2" customWidth="1"/>
    <col min="775" max="775" width="20.7109375" style="2" customWidth="1"/>
    <col min="776" max="1019" width="9.140625" style="2"/>
    <col min="1020" max="1020" width="6" style="2" customWidth="1"/>
    <col min="1021" max="1021" width="47.7109375" style="2" customWidth="1"/>
    <col min="1022" max="1024" width="0" style="2" hidden="1" customWidth="1"/>
    <col min="1025" max="1026" width="12.85546875" style="2" customWidth="1"/>
    <col min="1027" max="1027" width="13.42578125" style="2" customWidth="1"/>
    <col min="1028" max="1028" width="13.5703125" style="2" customWidth="1"/>
    <col min="1029" max="1029" width="14.140625" style="2" customWidth="1"/>
    <col min="1030" max="1030" width="15.7109375" style="2" customWidth="1"/>
    <col min="1031" max="1031" width="20.7109375" style="2" customWidth="1"/>
    <col min="1032" max="1275" width="9.140625" style="2"/>
    <col min="1276" max="1276" width="6" style="2" customWidth="1"/>
    <col min="1277" max="1277" width="47.7109375" style="2" customWidth="1"/>
    <col min="1278" max="1280" width="0" style="2" hidden="1" customWidth="1"/>
    <col min="1281" max="1282" width="12.85546875" style="2" customWidth="1"/>
    <col min="1283" max="1283" width="13.42578125" style="2" customWidth="1"/>
    <col min="1284" max="1284" width="13.5703125" style="2" customWidth="1"/>
    <col min="1285" max="1285" width="14.140625" style="2" customWidth="1"/>
    <col min="1286" max="1286" width="15.7109375" style="2" customWidth="1"/>
    <col min="1287" max="1287" width="20.7109375" style="2" customWidth="1"/>
    <col min="1288" max="1531" width="9.140625" style="2"/>
    <col min="1532" max="1532" width="6" style="2" customWidth="1"/>
    <col min="1533" max="1533" width="47.7109375" style="2" customWidth="1"/>
    <col min="1534" max="1536" width="0" style="2" hidden="1" customWidth="1"/>
    <col min="1537" max="1538" width="12.85546875" style="2" customWidth="1"/>
    <col min="1539" max="1539" width="13.42578125" style="2" customWidth="1"/>
    <col min="1540" max="1540" width="13.5703125" style="2" customWidth="1"/>
    <col min="1541" max="1541" width="14.140625" style="2" customWidth="1"/>
    <col min="1542" max="1542" width="15.7109375" style="2" customWidth="1"/>
    <col min="1543" max="1543" width="20.7109375" style="2" customWidth="1"/>
    <col min="1544" max="1787" width="9.140625" style="2"/>
    <col min="1788" max="1788" width="6" style="2" customWidth="1"/>
    <col min="1789" max="1789" width="47.7109375" style="2" customWidth="1"/>
    <col min="1790" max="1792" width="0" style="2" hidden="1" customWidth="1"/>
    <col min="1793" max="1794" width="12.85546875" style="2" customWidth="1"/>
    <col min="1795" max="1795" width="13.42578125" style="2" customWidth="1"/>
    <col min="1796" max="1796" width="13.5703125" style="2" customWidth="1"/>
    <col min="1797" max="1797" width="14.140625" style="2" customWidth="1"/>
    <col min="1798" max="1798" width="15.7109375" style="2" customWidth="1"/>
    <col min="1799" max="1799" width="20.7109375" style="2" customWidth="1"/>
    <col min="1800" max="2043" width="9.140625" style="2"/>
    <col min="2044" max="2044" width="6" style="2" customWidth="1"/>
    <col min="2045" max="2045" width="47.7109375" style="2" customWidth="1"/>
    <col min="2046" max="2048" width="0" style="2" hidden="1" customWidth="1"/>
    <col min="2049" max="2050" width="12.85546875" style="2" customWidth="1"/>
    <col min="2051" max="2051" width="13.42578125" style="2" customWidth="1"/>
    <col min="2052" max="2052" width="13.5703125" style="2" customWidth="1"/>
    <col min="2053" max="2053" width="14.140625" style="2" customWidth="1"/>
    <col min="2054" max="2054" width="15.7109375" style="2" customWidth="1"/>
    <col min="2055" max="2055" width="20.7109375" style="2" customWidth="1"/>
    <col min="2056" max="2299" width="9.140625" style="2"/>
    <col min="2300" max="2300" width="6" style="2" customWidth="1"/>
    <col min="2301" max="2301" width="47.7109375" style="2" customWidth="1"/>
    <col min="2302" max="2304" width="0" style="2" hidden="1" customWidth="1"/>
    <col min="2305" max="2306" width="12.85546875" style="2" customWidth="1"/>
    <col min="2307" max="2307" width="13.42578125" style="2" customWidth="1"/>
    <col min="2308" max="2308" width="13.5703125" style="2" customWidth="1"/>
    <col min="2309" max="2309" width="14.140625" style="2" customWidth="1"/>
    <col min="2310" max="2310" width="15.7109375" style="2" customWidth="1"/>
    <col min="2311" max="2311" width="20.7109375" style="2" customWidth="1"/>
    <col min="2312" max="2555" width="9.140625" style="2"/>
    <col min="2556" max="2556" width="6" style="2" customWidth="1"/>
    <col min="2557" max="2557" width="47.7109375" style="2" customWidth="1"/>
    <col min="2558" max="2560" width="0" style="2" hidden="1" customWidth="1"/>
    <col min="2561" max="2562" width="12.85546875" style="2" customWidth="1"/>
    <col min="2563" max="2563" width="13.42578125" style="2" customWidth="1"/>
    <col min="2564" max="2564" width="13.5703125" style="2" customWidth="1"/>
    <col min="2565" max="2565" width="14.140625" style="2" customWidth="1"/>
    <col min="2566" max="2566" width="15.7109375" style="2" customWidth="1"/>
    <col min="2567" max="2567" width="20.7109375" style="2" customWidth="1"/>
    <col min="2568" max="2811" width="9.140625" style="2"/>
    <col min="2812" max="2812" width="6" style="2" customWidth="1"/>
    <col min="2813" max="2813" width="47.7109375" style="2" customWidth="1"/>
    <col min="2814" max="2816" width="0" style="2" hidden="1" customWidth="1"/>
    <col min="2817" max="2818" width="12.85546875" style="2" customWidth="1"/>
    <col min="2819" max="2819" width="13.42578125" style="2" customWidth="1"/>
    <col min="2820" max="2820" width="13.5703125" style="2" customWidth="1"/>
    <col min="2821" max="2821" width="14.140625" style="2" customWidth="1"/>
    <col min="2822" max="2822" width="15.7109375" style="2" customWidth="1"/>
    <col min="2823" max="2823" width="20.7109375" style="2" customWidth="1"/>
    <col min="2824" max="3067" width="9.140625" style="2"/>
    <col min="3068" max="3068" width="6" style="2" customWidth="1"/>
    <col min="3069" max="3069" width="47.7109375" style="2" customWidth="1"/>
    <col min="3070" max="3072" width="0" style="2" hidden="1" customWidth="1"/>
    <col min="3073" max="3074" width="12.85546875" style="2" customWidth="1"/>
    <col min="3075" max="3075" width="13.42578125" style="2" customWidth="1"/>
    <col min="3076" max="3076" width="13.5703125" style="2" customWidth="1"/>
    <col min="3077" max="3077" width="14.140625" style="2" customWidth="1"/>
    <col min="3078" max="3078" width="15.7109375" style="2" customWidth="1"/>
    <col min="3079" max="3079" width="20.7109375" style="2" customWidth="1"/>
    <col min="3080" max="3323" width="9.140625" style="2"/>
    <col min="3324" max="3324" width="6" style="2" customWidth="1"/>
    <col min="3325" max="3325" width="47.7109375" style="2" customWidth="1"/>
    <col min="3326" max="3328" width="0" style="2" hidden="1" customWidth="1"/>
    <col min="3329" max="3330" width="12.85546875" style="2" customWidth="1"/>
    <col min="3331" max="3331" width="13.42578125" style="2" customWidth="1"/>
    <col min="3332" max="3332" width="13.5703125" style="2" customWidth="1"/>
    <col min="3333" max="3333" width="14.140625" style="2" customWidth="1"/>
    <col min="3334" max="3334" width="15.7109375" style="2" customWidth="1"/>
    <col min="3335" max="3335" width="20.7109375" style="2" customWidth="1"/>
    <col min="3336" max="3579" width="9.140625" style="2"/>
    <col min="3580" max="3580" width="6" style="2" customWidth="1"/>
    <col min="3581" max="3581" width="47.7109375" style="2" customWidth="1"/>
    <col min="3582" max="3584" width="0" style="2" hidden="1" customWidth="1"/>
    <col min="3585" max="3586" width="12.85546875" style="2" customWidth="1"/>
    <col min="3587" max="3587" width="13.42578125" style="2" customWidth="1"/>
    <col min="3588" max="3588" width="13.5703125" style="2" customWidth="1"/>
    <col min="3589" max="3589" width="14.140625" style="2" customWidth="1"/>
    <col min="3590" max="3590" width="15.7109375" style="2" customWidth="1"/>
    <col min="3591" max="3591" width="20.7109375" style="2" customWidth="1"/>
    <col min="3592" max="3835" width="9.140625" style="2"/>
    <col min="3836" max="3836" width="6" style="2" customWidth="1"/>
    <col min="3837" max="3837" width="47.7109375" style="2" customWidth="1"/>
    <col min="3838" max="3840" width="0" style="2" hidden="1" customWidth="1"/>
    <col min="3841" max="3842" width="12.85546875" style="2" customWidth="1"/>
    <col min="3843" max="3843" width="13.42578125" style="2" customWidth="1"/>
    <col min="3844" max="3844" width="13.5703125" style="2" customWidth="1"/>
    <col min="3845" max="3845" width="14.140625" style="2" customWidth="1"/>
    <col min="3846" max="3846" width="15.7109375" style="2" customWidth="1"/>
    <col min="3847" max="3847" width="20.7109375" style="2" customWidth="1"/>
    <col min="3848" max="4091" width="9.140625" style="2"/>
    <col min="4092" max="4092" width="6" style="2" customWidth="1"/>
    <col min="4093" max="4093" width="47.7109375" style="2" customWidth="1"/>
    <col min="4094" max="4096" width="0" style="2" hidden="1" customWidth="1"/>
    <col min="4097" max="4098" width="12.85546875" style="2" customWidth="1"/>
    <col min="4099" max="4099" width="13.42578125" style="2" customWidth="1"/>
    <col min="4100" max="4100" width="13.5703125" style="2" customWidth="1"/>
    <col min="4101" max="4101" width="14.140625" style="2" customWidth="1"/>
    <col min="4102" max="4102" width="15.7109375" style="2" customWidth="1"/>
    <col min="4103" max="4103" width="20.7109375" style="2" customWidth="1"/>
    <col min="4104" max="4347" width="9.140625" style="2"/>
    <col min="4348" max="4348" width="6" style="2" customWidth="1"/>
    <col min="4349" max="4349" width="47.7109375" style="2" customWidth="1"/>
    <col min="4350" max="4352" width="0" style="2" hidden="1" customWidth="1"/>
    <col min="4353" max="4354" width="12.85546875" style="2" customWidth="1"/>
    <col min="4355" max="4355" width="13.42578125" style="2" customWidth="1"/>
    <col min="4356" max="4356" width="13.5703125" style="2" customWidth="1"/>
    <col min="4357" max="4357" width="14.140625" style="2" customWidth="1"/>
    <col min="4358" max="4358" width="15.7109375" style="2" customWidth="1"/>
    <col min="4359" max="4359" width="20.7109375" style="2" customWidth="1"/>
    <col min="4360" max="4603" width="9.140625" style="2"/>
    <col min="4604" max="4604" width="6" style="2" customWidth="1"/>
    <col min="4605" max="4605" width="47.7109375" style="2" customWidth="1"/>
    <col min="4606" max="4608" width="0" style="2" hidden="1" customWidth="1"/>
    <col min="4609" max="4610" width="12.85546875" style="2" customWidth="1"/>
    <col min="4611" max="4611" width="13.42578125" style="2" customWidth="1"/>
    <col min="4612" max="4612" width="13.5703125" style="2" customWidth="1"/>
    <col min="4613" max="4613" width="14.140625" style="2" customWidth="1"/>
    <col min="4614" max="4614" width="15.7109375" style="2" customWidth="1"/>
    <col min="4615" max="4615" width="20.7109375" style="2" customWidth="1"/>
    <col min="4616" max="4859" width="9.140625" style="2"/>
    <col min="4860" max="4860" width="6" style="2" customWidth="1"/>
    <col min="4861" max="4861" width="47.7109375" style="2" customWidth="1"/>
    <col min="4862" max="4864" width="0" style="2" hidden="1" customWidth="1"/>
    <col min="4865" max="4866" width="12.85546875" style="2" customWidth="1"/>
    <col min="4867" max="4867" width="13.42578125" style="2" customWidth="1"/>
    <col min="4868" max="4868" width="13.5703125" style="2" customWidth="1"/>
    <col min="4869" max="4869" width="14.140625" style="2" customWidth="1"/>
    <col min="4870" max="4870" width="15.7109375" style="2" customWidth="1"/>
    <col min="4871" max="4871" width="20.7109375" style="2" customWidth="1"/>
    <col min="4872" max="5115" width="9.140625" style="2"/>
    <col min="5116" max="5116" width="6" style="2" customWidth="1"/>
    <col min="5117" max="5117" width="47.7109375" style="2" customWidth="1"/>
    <col min="5118" max="5120" width="0" style="2" hidden="1" customWidth="1"/>
    <col min="5121" max="5122" width="12.85546875" style="2" customWidth="1"/>
    <col min="5123" max="5123" width="13.42578125" style="2" customWidth="1"/>
    <col min="5124" max="5124" width="13.5703125" style="2" customWidth="1"/>
    <col min="5125" max="5125" width="14.140625" style="2" customWidth="1"/>
    <col min="5126" max="5126" width="15.7109375" style="2" customWidth="1"/>
    <col min="5127" max="5127" width="20.7109375" style="2" customWidth="1"/>
    <col min="5128" max="5371" width="9.140625" style="2"/>
    <col min="5372" max="5372" width="6" style="2" customWidth="1"/>
    <col min="5373" max="5373" width="47.7109375" style="2" customWidth="1"/>
    <col min="5374" max="5376" width="0" style="2" hidden="1" customWidth="1"/>
    <col min="5377" max="5378" width="12.85546875" style="2" customWidth="1"/>
    <col min="5379" max="5379" width="13.42578125" style="2" customWidth="1"/>
    <col min="5380" max="5380" width="13.5703125" style="2" customWidth="1"/>
    <col min="5381" max="5381" width="14.140625" style="2" customWidth="1"/>
    <col min="5382" max="5382" width="15.7109375" style="2" customWidth="1"/>
    <col min="5383" max="5383" width="20.7109375" style="2" customWidth="1"/>
    <col min="5384" max="5627" width="9.140625" style="2"/>
    <col min="5628" max="5628" width="6" style="2" customWidth="1"/>
    <col min="5629" max="5629" width="47.7109375" style="2" customWidth="1"/>
    <col min="5630" max="5632" width="0" style="2" hidden="1" customWidth="1"/>
    <col min="5633" max="5634" width="12.85546875" style="2" customWidth="1"/>
    <col min="5635" max="5635" width="13.42578125" style="2" customWidth="1"/>
    <col min="5636" max="5636" width="13.5703125" style="2" customWidth="1"/>
    <col min="5637" max="5637" width="14.140625" style="2" customWidth="1"/>
    <col min="5638" max="5638" width="15.7109375" style="2" customWidth="1"/>
    <col min="5639" max="5639" width="20.7109375" style="2" customWidth="1"/>
    <col min="5640" max="5883" width="9.140625" style="2"/>
    <col min="5884" max="5884" width="6" style="2" customWidth="1"/>
    <col min="5885" max="5885" width="47.7109375" style="2" customWidth="1"/>
    <col min="5886" max="5888" width="0" style="2" hidden="1" customWidth="1"/>
    <col min="5889" max="5890" width="12.85546875" style="2" customWidth="1"/>
    <col min="5891" max="5891" width="13.42578125" style="2" customWidth="1"/>
    <col min="5892" max="5892" width="13.5703125" style="2" customWidth="1"/>
    <col min="5893" max="5893" width="14.140625" style="2" customWidth="1"/>
    <col min="5894" max="5894" width="15.7109375" style="2" customWidth="1"/>
    <col min="5895" max="5895" width="20.7109375" style="2" customWidth="1"/>
    <col min="5896" max="6139" width="9.140625" style="2"/>
    <col min="6140" max="6140" width="6" style="2" customWidth="1"/>
    <col min="6141" max="6141" width="47.7109375" style="2" customWidth="1"/>
    <col min="6142" max="6144" width="0" style="2" hidden="1" customWidth="1"/>
    <col min="6145" max="6146" width="12.85546875" style="2" customWidth="1"/>
    <col min="6147" max="6147" width="13.42578125" style="2" customWidth="1"/>
    <col min="6148" max="6148" width="13.5703125" style="2" customWidth="1"/>
    <col min="6149" max="6149" width="14.140625" style="2" customWidth="1"/>
    <col min="6150" max="6150" width="15.7109375" style="2" customWidth="1"/>
    <col min="6151" max="6151" width="20.7109375" style="2" customWidth="1"/>
    <col min="6152" max="6395" width="9.140625" style="2"/>
    <col min="6396" max="6396" width="6" style="2" customWidth="1"/>
    <col min="6397" max="6397" width="47.7109375" style="2" customWidth="1"/>
    <col min="6398" max="6400" width="0" style="2" hidden="1" customWidth="1"/>
    <col min="6401" max="6402" width="12.85546875" style="2" customWidth="1"/>
    <col min="6403" max="6403" width="13.42578125" style="2" customWidth="1"/>
    <col min="6404" max="6404" width="13.5703125" style="2" customWidth="1"/>
    <col min="6405" max="6405" width="14.140625" style="2" customWidth="1"/>
    <col min="6406" max="6406" width="15.7109375" style="2" customWidth="1"/>
    <col min="6407" max="6407" width="20.7109375" style="2" customWidth="1"/>
    <col min="6408" max="6651" width="9.140625" style="2"/>
    <col min="6652" max="6652" width="6" style="2" customWidth="1"/>
    <col min="6653" max="6653" width="47.7109375" style="2" customWidth="1"/>
    <col min="6654" max="6656" width="0" style="2" hidden="1" customWidth="1"/>
    <col min="6657" max="6658" width="12.85546875" style="2" customWidth="1"/>
    <col min="6659" max="6659" width="13.42578125" style="2" customWidth="1"/>
    <col min="6660" max="6660" width="13.5703125" style="2" customWidth="1"/>
    <col min="6661" max="6661" width="14.140625" style="2" customWidth="1"/>
    <col min="6662" max="6662" width="15.7109375" style="2" customWidth="1"/>
    <col min="6663" max="6663" width="20.7109375" style="2" customWidth="1"/>
    <col min="6664" max="6907" width="9.140625" style="2"/>
    <col min="6908" max="6908" width="6" style="2" customWidth="1"/>
    <col min="6909" max="6909" width="47.7109375" style="2" customWidth="1"/>
    <col min="6910" max="6912" width="0" style="2" hidden="1" customWidth="1"/>
    <col min="6913" max="6914" width="12.85546875" style="2" customWidth="1"/>
    <col min="6915" max="6915" width="13.42578125" style="2" customWidth="1"/>
    <col min="6916" max="6916" width="13.5703125" style="2" customWidth="1"/>
    <col min="6917" max="6917" width="14.140625" style="2" customWidth="1"/>
    <col min="6918" max="6918" width="15.7109375" style="2" customWidth="1"/>
    <col min="6919" max="6919" width="20.7109375" style="2" customWidth="1"/>
    <col min="6920" max="7163" width="9.140625" style="2"/>
    <col min="7164" max="7164" width="6" style="2" customWidth="1"/>
    <col min="7165" max="7165" width="47.7109375" style="2" customWidth="1"/>
    <col min="7166" max="7168" width="0" style="2" hidden="1" customWidth="1"/>
    <col min="7169" max="7170" width="12.85546875" style="2" customWidth="1"/>
    <col min="7171" max="7171" width="13.42578125" style="2" customWidth="1"/>
    <col min="7172" max="7172" width="13.5703125" style="2" customWidth="1"/>
    <col min="7173" max="7173" width="14.140625" style="2" customWidth="1"/>
    <col min="7174" max="7174" width="15.7109375" style="2" customWidth="1"/>
    <col min="7175" max="7175" width="20.7109375" style="2" customWidth="1"/>
    <col min="7176" max="7419" width="9.140625" style="2"/>
    <col min="7420" max="7420" width="6" style="2" customWidth="1"/>
    <col min="7421" max="7421" width="47.7109375" style="2" customWidth="1"/>
    <col min="7422" max="7424" width="0" style="2" hidden="1" customWidth="1"/>
    <col min="7425" max="7426" width="12.85546875" style="2" customWidth="1"/>
    <col min="7427" max="7427" width="13.42578125" style="2" customWidth="1"/>
    <col min="7428" max="7428" width="13.5703125" style="2" customWidth="1"/>
    <col min="7429" max="7429" width="14.140625" style="2" customWidth="1"/>
    <col min="7430" max="7430" width="15.7109375" style="2" customWidth="1"/>
    <col min="7431" max="7431" width="20.7109375" style="2" customWidth="1"/>
    <col min="7432" max="7675" width="9.140625" style="2"/>
    <col min="7676" max="7676" width="6" style="2" customWidth="1"/>
    <col min="7677" max="7677" width="47.7109375" style="2" customWidth="1"/>
    <col min="7678" max="7680" width="0" style="2" hidden="1" customWidth="1"/>
    <col min="7681" max="7682" width="12.85546875" style="2" customWidth="1"/>
    <col min="7683" max="7683" width="13.42578125" style="2" customWidth="1"/>
    <col min="7684" max="7684" width="13.5703125" style="2" customWidth="1"/>
    <col min="7685" max="7685" width="14.140625" style="2" customWidth="1"/>
    <col min="7686" max="7686" width="15.7109375" style="2" customWidth="1"/>
    <col min="7687" max="7687" width="20.7109375" style="2" customWidth="1"/>
    <col min="7688" max="7931" width="9.140625" style="2"/>
    <col min="7932" max="7932" width="6" style="2" customWidth="1"/>
    <col min="7933" max="7933" width="47.7109375" style="2" customWidth="1"/>
    <col min="7934" max="7936" width="0" style="2" hidden="1" customWidth="1"/>
    <col min="7937" max="7938" width="12.85546875" style="2" customWidth="1"/>
    <col min="7939" max="7939" width="13.42578125" style="2" customWidth="1"/>
    <col min="7940" max="7940" width="13.5703125" style="2" customWidth="1"/>
    <col min="7941" max="7941" width="14.140625" style="2" customWidth="1"/>
    <col min="7942" max="7942" width="15.7109375" style="2" customWidth="1"/>
    <col min="7943" max="7943" width="20.7109375" style="2" customWidth="1"/>
    <col min="7944" max="8187" width="9.140625" style="2"/>
    <col min="8188" max="8188" width="6" style="2" customWidth="1"/>
    <col min="8189" max="8189" width="47.7109375" style="2" customWidth="1"/>
    <col min="8190" max="8192" width="0" style="2" hidden="1" customWidth="1"/>
    <col min="8193" max="8194" width="12.85546875" style="2" customWidth="1"/>
    <col min="8195" max="8195" width="13.42578125" style="2" customWidth="1"/>
    <col min="8196" max="8196" width="13.5703125" style="2" customWidth="1"/>
    <col min="8197" max="8197" width="14.140625" style="2" customWidth="1"/>
    <col min="8198" max="8198" width="15.7109375" style="2" customWidth="1"/>
    <col min="8199" max="8199" width="20.7109375" style="2" customWidth="1"/>
    <col min="8200" max="8443" width="9.140625" style="2"/>
    <col min="8444" max="8444" width="6" style="2" customWidth="1"/>
    <col min="8445" max="8445" width="47.7109375" style="2" customWidth="1"/>
    <col min="8446" max="8448" width="0" style="2" hidden="1" customWidth="1"/>
    <col min="8449" max="8450" width="12.85546875" style="2" customWidth="1"/>
    <col min="8451" max="8451" width="13.42578125" style="2" customWidth="1"/>
    <col min="8452" max="8452" width="13.5703125" style="2" customWidth="1"/>
    <col min="8453" max="8453" width="14.140625" style="2" customWidth="1"/>
    <col min="8454" max="8454" width="15.7109375" style="2" customWidth="1"/>
    <col min="8455" max="8455" width="20.7109375" style="2" customWidth="1"/>
    <col min="8456" max="8699" width="9.140625" style="2"/>
    <col min="8700" max="8700" width="6" style="2" customWidth="1"/>
    <col min="8701" max="8701" width="47.7109375" style="2" customWidth="1"/>
    <col min="8702" max="8704" width="0" style="2" hidden="1" customWidth="1"/>
    <col min="8705" max="8706" width="12.85546875" style="2" customWidth="1"/>
    <col min="8707" max="8707" width="13.42578125" style="2" customWidth="1"/>
    <col min="8708" max="8708" width="13.5703125" style="2" customWidth="1"/>
    <col min="8709" max="8709" width="14.140625" style="2" customWidth="1"/>
    <col min="8710" max="8710" width="15.7109375" style="2" customWidth="1"/>
    <col min="8711" max="8711" width="20.7109375" style="2" customWidth="1"/>
    <col min="8712" max="8955" width="9.140625" style="2"/>
    <col min="8956" max="8956" width="6" style="2" customWidth="1"/>
    <col min="8957" max="8957" width="47.7109375" style="2" customWidth="1"/>
    <col min="8958" max="8960" width="0" style="2" hidden="1" customWidth="1"/>
    <col min="8961" max="8962" width="12.85546875" style="2" customWidth="1"/>
    <col min="8963" max="8963" width="13.42578125" style="2" customWidth="1"/>
    <col min="8964" max="8964" width="13.5703125" style="2" customWidth="1"/>
    <col min="8965" max="8965" width="14.140625" style="2" customWidth="1"/>
    <col min="8966" max="8966" width="15.7109375" style="2" customWidth="1"/>
    <col min="8967" max="8967" width="20.7109375" style="2" customWidth="1"/>
    <col min="8968" max="9211" width="9.140625" style="2"/>
    <col min="9212" max="9212" width="6" style="2" customWidth="1"/>
    <col min="9213" max="9213" width="47.7109375" style="2" customWidth="1"/>
    <col min="9214" max="9216" width="0" style="2" hidden="1" customWidth="1"/>
    <col min="9217" max="9218" width="12.85546875" style="2" customWidth="1"/>
    <col min="9219" max="9219" width="13.42578125" style="2" customWidth="1"/>
    <col min="9220" max="9220" width="13.5703125" style="2" customWidth="1"/>
    <col min="9221" max="9221" width="14.140625" style="2" customWidth="1"/>
    <col min="9222" max="9222" width="15.7109375" style="2" customWidth="1"/>
    <col min="9223" max="9223" width="20.7109375" style="2" customWidth="1"/>
    <col min="9224" max="9467" width="9.140625" style="2"/>
    <col min="9468" max="9468" width="6" style="2" customWidth="1"/>
    <col min="9469" max="9469" width="47.7109375" style="2" customWidth="1"/>
    <col min="9470" max="9472" width="0" style="2" hidden="1" customWidth="1"/>
    <col min="9473" max="9474" width="12.85546875" style="2" customWidth="1"/>
    <col min="9475" max="9475" width="13.42578125" style="2" customWidth="1"/>
    <col min="9476" max="9476" width="13.5703125" style="2" customWidth="1"/>
    <col min="9477" max="9477" width="14.140625" style="2" customWidth="1"/>
    <col min="9478" max="9478" width="15.7109375" style="2" customWidth="1"/>
    <col min="9479" max="9479" width="20.7109375" style="2" customWidth="1"/>
    <col min="9480" max="9723" width="9.140625" style="2"/>
    <col min="9724" max="9724" width="6" style="2" customWidth="1"/>
    <col min="9725" max="9725" width="47.7109375" style="2" customWidth="1"/>
    <col min="9726" max="9728" width="0" style="2" hidden="1" customWidth="1"/>
    <col min="9729" max="9730" width="12.85546875" style="2" customWidth="1"/>
    <col min="9731" max="9731" width="13.42578125" style="2" customWidth="1"/>
    <col min="9732" max="9732" width="13.5703125" style="2" customWidth="1"/>
    <col min="9733" max="9733" width="14.140625" style="2" customWidth="1"/>
    <col min="9734" max="9734" width="15.7109375" style="2" customWidth="1"/>
    <col min="9735" max="9735" width="20.7109375" style="2" customWidth="1"/>
    <col min="9736" max="9979" width="9.140625" style="2"/>
    <col min="9980" max="9980" width="6" style="2" customWidth="1"/>
    <col min="9981" max="9981" width="47.7109375" style="2" customWidth="1"/>
    <col min="9982" max="9984" width="0" style="2" hidden="1" customWidth="1"/>
    <col min="9985" max="9986" width="12.85546875" style="2" customWidth="1"/>
    <col min="9987" max="9987" width="13.42578125" style="2" customWidth="1"/>
    <col min="9988" max="9988" width="13.5703125" style="2" customWidth="1"/>
    <col min="9989" max="9989" width="14.140625" style="2" customWidth="1"/>
    <col min="9990" max="9990" width="15.7109375" style="2" customWidth="1"/>
    <col min="9991" max="9991" width="20.7109375" style="2" customWidth="1"/>
    <col min="9992" max="10235" width="9.140625" style="2"/>
    <col min="10236" max="10236" width="6" style="2" customWidth="1"/>
    <col min="10237" max="10237" width="47.7109375" style="2" customWidth="1"/>
    <col min="10238" max="10240" width="0" style="2" hidden="1" customWidth="1"/>
    <col min="10241" max="10242" width="12.85546875" style="2" customWidth="1"/>
    <col min="10243" max="10243" width="13.42578125" style="2" customWidth="1"/>
    <col min="10244" max="10244" width="13.5703125" style="2" customWidth="1"/>
    <col min="10245" max="10245" width="14.140625" style="2" customWidth="1"/>
    <col min="10246" max="10246" width="15.7109375" style="2" customWidth="1"/>
    <col min="10247" max="10247" width="20.7109375" style="2" customWidth="1"/>
    <col min="10248" max="10491" width="9.140625" style="2"/>
    <col min="10492" max="10492" width="6" style="2" customWidth="1"/>
    <col min="10493" max="10493" width="47.7109375" style="2" customWidth="1"/>
    <col min="10494" max="10496" width="0" style="2" hidden="1" customWidth="1"/>
    <col min="10497" max="10498" width="12.85546875" style="2" customWidth="1"/>
    <col min="10499" max="10499" width="13.42578125" style="2" customWidth="1"/>
    <col min="10500" max="10500" width="13.5703125" style="2" customWidth="1"/>
    <col min="10501" max="10501" width="14.140625" style="2" customWidth="1"/>
    <col min="10502" max="10502" width="15.7109375" style="2" customWidth="1"/>
    <col min="10503" max="10503" width="20.7109375" style="2" customWidth="1"/>
    <col min="10504" max="10747" width="9.140625" style="2"/>
    <col min="10748" max="10748" width="6" style="2" customWidth="1"/>
    <col min="10749" max="10749" width="47.7109375" style="2" customWidth="1"/>
    <col min="10750" max="10752" width="0" style="2" hidden="1" customWidth="1"/>
    <col min="10753" max="10754" width="12.85546875" style="2" customWidth="1"/>
    <col min="10755" max="10755" width="13.42578125" style="2" customWidth="1"/>
    <col min="10756" max="10756" width="13.5703125" style="2" customWidth="1"/>
    <col min="10757" max="10757" width="14.140625" style="2" customWidth="1"/>
    <col min="10758" max="10758" width="15.7109375" style="2" customWidth="1"/>
    <col min="10759" max="10759" width="20.7109375" style="2" customWidth="1"/>
    <col min="10760" max="11003" width="9.140625" style="2"/>
    <col min="11004" max="11004" width="6" style="2" customWidth="1"/>
    <col min="11005" max="11005" width="47.7109375" style="2" customWidth="1"/>
    <col min="11006" max="11008" width="0" style="2" hidden="1" customWidth="1"/>
    <col min="11009" max="11010" width="12.85546875" style="2" customWidth="1"/>
    <col min="11011" max="11011" width="13.42578125" style="2" customWidth="1"/>
    <col min="11012" max="11012" width="13.5703125" style="2" customWidth="1"/>
    <col min="11013" max="11013" width="14.140625" style="2" customWidth="1"/>
    <col min="11014" max="11014" width="15.7109375" style="2" customWidth="1"/>
    <col min="11015" max="11015" width="20.7109375" style="2" customWidth="1"/>
    <col min="11016" max="11259" width="9.140625" style="2"/>
    <col min="11260" max="11260" width="6" style="2" customWidth="1"/>
    <col min="11261" max="11261" width="47.7109375" style="2" customWidth="1"/>
    <col min="11262" max="11264" width="0" style="2" hidden="1" customWidth="1"/>
    <col min="11265" max="11266" width="12.85546875" style="2" customWidth="1"/>
    <col min="11267" max="11267" width="13.42578125" style="2" customWidth="1"/>
    <col min="11268" max="11268" width="13.5703125" style="2" customWidth="1"/>
    <col min="11269" max="11269" width="14.140625" style="2" customWidth="1"/>
    <col min="11270" max="11270" width="15.7109375" style="2" customWidth="1"/>
    <col min="11271" max="11271" width="20.7109375" style="2" customWidth="1"/>
    <col min="11272" max="11515" width="9.140625" style="2"/>
    <col min="11516" max="11516" width="6" style="2" customWidth="1"/>
    <col min="11517" max="11517" width="47.7109375" style="2" customWidth="1"/>
    <col min="11518" max="11520" width="0" style="2" hidden="1" customWidth="1"/>
    <col min="11521" max="11522" width="12.85546875" style="2" customWidth="1"/>
    <col min="11523" max="11523" width="13.42578125" style="2" customWidth="1"/>
    <col min="11524" max="11524" width="13.5703125" style="2" customWidth="1"/>
    <col min="11525" max="11525" width="14.140625" style="2" customWidth="1"/>
    <col min="11526" max="11526" width="15.7109375" style="2" customWidth="1"/>
    <col min="11527" max="11527" width="20.7109375" style="2" customWidth="1"/>
    <col min="11528" max="11771" width="9.140625" style="2"/>
    <col min="11772" max="11772" width="6" style="2" customWidth="1"/>
    <col min="11773" max="11773" width="47.7109375" style="2" customWidth="1"/>
    <col min="11774" max="11776" width="0" style="2" hidden="1" customWidth="1"/>
    <col min="11777" max="11778" width="12.85546875" style="2" customWidth="1"/>
    <col min="11779" max="11779" width="13.42578125" style="2" customWidth="1"/>
    <col min="11780" max="11780" width="13.5703125" style="2" customWidth="1"/>
    <col min="11781" max="11781" width="14.140625" style="2" customWidth="1"/>
    <col min="11782" max="11782" width="15.7109375" style="2" customWidth="1"/>
    <col min="11783" max="11783" width="20.7109375" style="2" customWidth="1"/>
    <col min="11784" max="12027" width="9.140625" style="2"/>
    <col min="12028" max="12028" width="6" style="2" customWidth="1"/>
    <col min="12029" max="12029" width="47.7109375" style="2" customWidth="1"/>
    <col min="12030" max="12032" width="0" style="2" hidden="1" customWidth="1"/>
    <col min="12033" max="12034" width="12.85546875" style="2" customWidth="1"/>
    <col min="12035" max="12035" width="13.42578125" style="2" customWidth="1"/>
    <col min="12036" max="12036" width="13.5703125" style="2" customWidth="1"/>
    <col min="12037" max="12037" width="14.140625" style="2" customWidth="1"/>
    <col min="12038" max="12038" width="15.7109375" style="2" customWidth="1"/>
    <col min="12039" max="12039" width="20.7109375" style="2" customWidth="1"/>
    <col min="12040" max="12283" width="9.140625" style="2"/>
    <col min="12284" max="12284" width="6" style="2" customWidth="1"/>
    <col min="12285" max="12285" width="47.7109375" style="2" customWidth="1"/>
    <col min="12286" max="12288" width="0" style="2" hidden="1" customWidth="1"/>
    <col min="12289" max="12290" width="12.85546875" style="2" customWidth="1"/>
    <col min="12291" max="12291" width="13.42578125" style="2" customWidth="1"/>
    <col min="12292" max="12292" width="13.5703125" style="2" customWidth="1"/>
    <col min="12293" max="12293" width="14.140625" style="2" customWidth="1"/>
    <col min="12294" max="12294" width="15.7109375" style="2" customWidth="1"/>
    <col min="12295" max="12295" width="20.7109375" style="2" customWidth="1"/>
    <col min="12296" max="12539" width="9.140625" style="2"/>
    <col min="12540" max="12540" width="6" style="2" customWidth="1"/>
    <col min="12541" max="12541" width="47.7109375" style="2" customWidth="1"/>
    <col min="12542" max="12544" width="0" style="2" hidden="1" customWidth="1"/>
    <col min="12545" max="12546" width="12.85546875" style="2" customWidth="1"/>
    <col min="12547" max="12547" width="13.42578125" style="2" customWidth="1"/>
    <col min="12548" max="12548" width="13.5703125" style="2" customWidth="1"/>
    <col min="12549" max="12549" width="14.140625" style="2" customWidth="1"/>
    <col min="12550" max="12550" width="15.7109375" style="2" customWidth="1"/>
    <col min="12551" max="12551" width="20.7109375" style="2" customWidth="1"/>
    <col min="12552" max="12795" width="9.140625" style="2"/>
    <col min="12796" max="12796" width="6" style="2" customWidth="1"/>
    <col min="12797" max="12797" width="47.7109375" style="2" customWidth="1"/>
    <col min="12798" max="12800" width="0" style="2" hidden="1" customWidth="1"/>
    <col min="12801" max="12802" width="12.85546875" style="2" customWidth="1"/>
    <col min="12803" max="12803" width="13.42578125" style="2" customWidth="1"/>
    <col min="12804" max="12804" width="13.5703125" style="2" customWidth="1"/>
    <col min="12805" max="12805" width="14.140625" style="2" customWidth="1"/>
    <col min="12806" max="12806" width="15.7109375" style="2" customWidth="1"/>
    <col min="12807" max="12807" width="20.7109375" style="2" customWidth="1"/>
    <col min="12808" max="13051" width="9.140625" style="2"/>
    <col min="13052" max="13052" width="6" style="2" customWidth="1"/>
    <col min="13053" max="13053" width="47.7109375" style="2" customWidth="1"/>
    <col min="13054" max="13056" width="0" style="2" hidden="1" customWidth="1"/>
    <col min="13057" max="13058" width="12.85546875" style="2" customWidth="1"/>
    <col min="13059" max="13059" width="13.42578125" style="2" customWidth="1"/>
    <col min="13060" max="13060" width="13.5703125" style="2" customWidth="1"/>
    <col min="13061" max="13061" width="14.140625" style="2" customWidth="1"/>
    <col min="13062" max="13062" width="15.7109375" style="2" customWidth="1"/>
    <col min="13063" max="13063" width="20.7109375" style="2" customWidth="1"/>
    <col min="13064" max="13307" width="9.140625" style="2"/>
    <col min="13308" max="13308" width="6" style="2" customWidth="1"/>
    <col min="13309" max="13309" width="47.7109375" style="2" customWidth="1"/>
    <col min="13310" max="13312" width="0" style="2" hidden="1" customWidth="1"/>
    <col min="13313" max="13314" width="12.85546875" style="2" customWidth="1"/>
    <col min="13315" max="13315" width="13.42578125" style="2" customWidth="1"/>
    <col min="13316" max="13316" width="13.5703125" style="2" customWidth="1"/>
    <col min="13317" max="13317" width="14.140625" style="2" customWidth="1"/>
    <col min="13318" max="13318" width="15.7109375" style="2" customWidth="1"/>
    <col min="13319" max="13319" width="20.7109375" style="2" customWidth="1"/>
    <col min="13320" max="13563" width="9.140625" style="2"/>
    <col min="13564" max="13564" width="6" style="2" customWidth="1"/>
    <col min="13565" max="13565" width="47.7109375" style="2" customWidth="1"/>
    <col min="13566" max="13568" width="0" style="2" hidden="1" customWidth="1"/>
    <col min="13569" max="13570" width="12.85546875" style="2" customWidth="1"/>
    <col min="13571" max="13571" width="13.42578125" style="2" customWidth="1"/>
    <col min="13572" max="13572" width="13.5703125" style="2" customWidth="1"/>
    <col min="13573" max="13573" width="14.140625" style="2" customWidth="1"/>
    <col min="13574" max="13574" width="15.7109375" style="2" customWidth="1"/>
    <col min="13575" max="13575" width="20.7109375" style="2" customWidth="1"/>
    <col min="13576" max="13819" width="9.140625" style="2"/>
    <col min="13820" max="13820" width="6" style="2" customWidth="1"/>
    <col min="13821" max="13821" width="47.7109375" style="2" customWidth="1"/>
    <col min="13822" max="13824" width="0" style="2" hidden="1" customWidth="1"/>
    <col min="13825" max="13826" width="12.85546875" style="2" customWidth="1"/>
    <col min="13827" max="13827" width="13.42578125" style="2" customWidth="1"/>
    <col min="13828" max="13828" width="13.5703125" style="2" customWidth="1"/>
    <col min="13829" max="13829" width="14.140625" style="2" customWidth="1"/>
    <col min="13830" max="13830" width="15.7109375" style="2" customWidth="1"/>
    <col min="13831" max="13831" width="20.7109375" style="2" customWidth="1"/>
    <col min="13832" max="14075" width="9.140625" style="2"/>
    <col min="14076" max="14076" width="6" style="2" customWidth="1"/>
    <col min="14077" max="14077" width="47.7109375" style="2" customWidth="1"/>
    <col min="14078" max="14080" width="0" style="2" hidden="1" customWidth="1"/>
    <col min="14081" max="14082" width="12.85546875" style="2" customWidth="1"/>
    <col min="14083" max="14083" width="13.42578125" style="2" customWidth="1"/>
    <col min="14084" max="14084" width="13.5703125" style="2" customWidth="1"/>
    <col min="14085" max="14085" width="14.140625" style="2" customWidth="1"/>
    <col min="14086" max="14086" width="15.7109375" style="2" customWidth="1"/>
    <col min="14087" max="14087" width="20.7109375" style="2" customWidth="1"/>
    <col min="14088" max="14331" width="9.140625" style="2"/>
    <col min="14332" max="14332" width="6" style="2" customWidth="1"/>
    <col min="14333" max="14333" width="47.7109375" style="2" customWidth="1"/>
    <col min="14334" max="14336" width="0" style="2" hidden="1" customWidth="1"/>
    <col min="14337" max="14338" width="12.85546875" style="2" customWidth="1"/>
    <col min="14339" max="14339" width="13.42578125" style="2" customWidth="1"/>
    <col min="14340" max="14340" width="13.5703125" style="2" customWidth="1"/>
    <col min="14341" max="14341" width="14.140625" style="2" customWidth="1"/>
    <col min="14342" max="14342" width="15.7109375" style="2" customWidth="1"/>
    <col min="14343" max="14343" width="20.7109375" style="2" customWidth="1"/>
    <col min="14344" max="14587" width="9.140625" style="2"/>
    <col min="14588" max="14588" width="6" style="2" customWidth="1"/>
    <col min="14589" max="14589" width="47.7109375" style="2" customWidth="1"/>
    <col min="14590" max="14592" width="0" style="2" hidden="1" customWidth="1"/>
    <col min="14593" max="14594" width="12.85546875" style="2" customWidth="1"/>
    <col min="14595" max="14595" width="13.42578125" style="2" customWidth="1"/>
    <col min="14596" max="14596" width="13.5703125" style="2" customWidth="1"/>
    <col min="14597" max="14597" width="14.140625" style="2" customWidth="1"/>
    <col min="14598" max="14598" width="15.7109375" style="2" customWidth="1"/>
    <col min="14599" max="14599" width="20.7109375" style="2" customWidth="1"/>
    <col min="14600" max="14843" width="9.140625" style="2"/>
    <col min="14844" max="14844" width="6" style="2" customWidth="1"/>
    <col min="14845" max="14845" width="47.7109375" style="2" customWidth="1"/>
    <col min="14846" max="14848" width="0" style="2" hidden="1" customWidth="1"/>
    <col min="14849" max="14850" width="12.85546875" style="2" customWidth="1"/>
    <col min="14851" max="14851" width="13.42578125" style="2" customWidth="1"/>
    <col min="14852" max="14852" width="13.5703125" style="2" customWidth="1"/>
    <col min="14853" max="14853" width="14.140625" style="2" customWidth="1"/>
    <col min="14854" max="14854" width="15.7109375" style="2" customWidth="1"/>
    <col min="14855" max="14855" width="20.7109375" style="2" customWidth="1"/>
    <col min="14856" max="15099" width="9.140625" style="2"/>
    <col min="15100" max="15100" width="6" style="2" customWidth="1"/>
    <col min="15101" max="15101" width="47.7109375" style="2" customWidth="1"/>
    <col min="15102" max="15104" width="0" style="2" hidden="1" customWidth="1"/>
    <col min="15105" max="15106" width="12.85546875" style="2" customWidth="1"/>
    <col min="15107" max="15107" width="13.42578125" style="2" customWidth="1"/>
    <col min="15108" max="15108" width="13.5703125" style="2" customWidth="1"/>
    <col min="15109" max="15109" width="14.140625" style="2" customWidth="1"/>
    <col min="15110" max="15110" width="15.7109375" style="2" customWidth="1"/>
    <col min="15111" max="15111" width="20.7109375" style="2" customWidth="1"/>
    <col min="15112" max="15355" width="9.140625" style="2"/>
    <col min="15356" max="15356" width="6" style="2" customWidth="1"/>
    <col min="15357" max="15357" width="47.7109375" style="2" customWidth="1"/>
    <col min="15358" max="15360" width="0" style="2" hidden="1" customWidth="1"/>
    <col min="15361" max="15362" width="12.85546875" style="2" customWidth="1"/>
    <col min="15363" max="15363" width="13.42578125" style="2" customWidth="1"/>
    <col min="15364" max="15364" width="13.5703125" style="2" customWidth="1"/>
    <col min="15365" max="15365" width="14.140625" style="2" customWidth="1"/>
    <col min="15366" max="15366" width="15.7109375" style="2" customWidth="1"/>
    <col min="15367" max="15367" width="20.7109375" style="2" customWidth="1"/>
    <col min="15368" max="15611" width="9.140625" style="2"/>
    <col min="15612" max="15612" width="6" style="2" customWidth="1"/>
    <col min="15613" max="15613" width="47.7109375" style="2" customWidth="1"/>
    <col min="15614" max="15616" width="0" style="2" hidden="1" customWidth="1"/>
    <col min="15617" max="15618" width="12.85546875" style="2" customWidth="1"/>
    <col min="15619" max="15619" width="13.42578125" style="2" customWidth="1"/>
    <col min="15620" max="15620" width="13.5703125" style="2" customWidth="1"/>
    <col min="15621" max="15621" width="14.140625" style="2" customWidth="1"/>
    <col min="15622" max="15622" width="15.7109375" style="2" customWidth="1"/>
    <col min="15623" max="15623" width="20.7109375" style="2" customWidth="1"/>
    <col min="15624" max="15867" width="9.140625" style="2"/>
    <col min="15868" max="15868" width="6" style="2" customWidth="1"/>
    <col min="15869" max="15869" width="47.7109375" style="2" customWidth="1"/>
    <col min="15870" max="15872" width="0" style="2" hidden="1" customWidth="1"/>
    <col min="15873" max="15874" width="12.85546875" style="2" customWidth="1"/>
    <col min="15875" max="15875" width="13.42578125" style="2" customWidth="1"/>
    <col min="15876" max="15876" width="13.5703125" style="2" customWidth="1"/>
    <col min="15877" max="15877" width="14.140625" style="2" customWidth="1"/>
    <col min="15878" max="15878" width="15.7109375" style="2" customWidth="1"/>
    <col min="15879" max="15879" width="20.7109375" style="2" customWidth="1"/>
    <col min="15880" max="16123" width="9.140625" style="2"/>
    <col min="16124" max="16124" width="6" style="2" customWidth="1"/>
    <col min="16125" max="16125" width="47.7109375" style="2" customWidth="1"/>
    <col min="16126" max="16128" width="0" style="2" hidden="1" customWidth="1"/>
    <col min="16129" max="16130" width="12.85546875" style="2" customWidth="1"/>
    <col min="16131" max="16131" width="13.42578125" style="2" customWidth="1"/>
    <col min="16132" max="16132" width="13.5703125" style="2" customWidth="1"/>
    <col min="16133" max="16133" width="14.140625" style="2" customWidth="1"/>
    <col min="16134" max="16134" width="15.7109375" style="2" customWidth="1"/>
    <col min="16135" max="16135" width="20.7109375" style="2" customWidth="1"/>
    <col min="16136" max="16384" width="9.140625" style="2"/>
  </cols>
  <sheetData>
    <row r="1" spans="1:7" ht="16.5" customHeight="1">
      <c r="D1" s="980" t="s">
        <v>0</v>
      </c>
      <c r="E1" s="980"/>
    </row>
    <row r="2" spans="1:7" ht="16.5" customHeight="1">
      <c r="A2" s="971" t="s">
        <v>1</v>
      </c>
      <c r="B2" s="971"/>
      <c r="C2" s="971"/>
      <c r="D2" s="971"/>
      <c r="E2" s="971"/>
    </row>
    <row r="3" spans="1:7" ht="16.5" customHeight="1">
      <c r="A3" s="972" t="s">
        <v>1298</v>
      </c>
      <c r="B3" s="972"/>
      <c r="C3" s="972"/>
      <c r="D3" s="972"/>
      <c r="E3" s="972"/>
    </row>
    <row r="4" spans="1:7" ht="16.5" customHeight="1">
      <c r="A4" s="3"/>
      <c r="B4" s="4"/>
      <c r="D4" s="979" t="s">
        <v>2</v>
      </c>
      <c r="E4" s="979"/>
      <c r="G4" s="1"/>
    </row>
    <row r="5" spans="1:7" ht="20.25" customHeight="1">
      <c r="A5" s="973" t="s">
        <v>3</v>
      </c>
      <c r="B5" s="975" t="s">
        <v>4</v>
      </c>
      <c r="C5" s="977" t="s">
        <v>6</v>
      </c>
      <c r="D5" s="978"/>
      <c r="E5" s="975" t="s">
        <v>7</v>
      </c>
      <c r="F5" s="1"/>
    </row>
    <row r="6" spans="1:7" s="6" customFormat="1" ht="34.5" customHeight="1">
      <c r="A6" s="974"/>
      <c r="B6" s="976"/>
      <c r="C6" s="5" t="s">
        <v>8</v>
      </c>
      <c r="D6" s="5" t="s">
        <v>9</v>
      </c>
      <c r="E6" s="976"/>
    </row>
    <row r="7" spans="1:7" s="10" customFormat="1" ht="20.25" customHeight="1">
      <c r="A7" s="7" t="s">
        <v>10</v>
      </c>
      <c r="B7" s="8" t="s">
        <v>11</v>
      </c>
      <c r="C7" s="9">
        <v>31630000</v>
      </c>
      <c r="D7" s="9">
        <v>27966000</v>
      </c>
      <c r="E7" s="9">
        <v>31236999.800000001</v>
      </c>
    </row>
    <row r="8" spans="1:7" ht="20.25" customHeight="1">
      <c r="A8" s="11">
        <v>1</v>
      </c>
      <c r="B8" s="12" t="s">
        <v>12</v>
      </c>
      <c r="C8" s="14">
        <v>23820000</v>
      </c>
      <c r="D8" s="14">
        <v>21250000</v>
      </c>
      <c r="E8" s="14">
        <v>24236999.800000001</v>
      </c>
      <c r="F8" s="1"/>
    </row>
    <row r="9" spans="1:7" ht="20.25" customHeight="1">
      <c r="A9" s="11">
        <v>2</v>
      </c>
      <c r="B9" s="12" t="s">
        <v>13</v>
      </c>
      <c r="C9" s="14"/>
      <c r="D9" s="14"/>
      <c r="E9" s="14"/>
    </row>
    <row r="10" spans="1:7" ht="20.25" customHeight="1">
      <c r="A10" s="11">
        <v>3</v>
      </c>
      <c r="B10" s="12" t="s">
        <v>14</v>
      </c>
      <c r="C10" s="14">
        <v>7810000</v>
      </c>
      <c r="D10" s="14">
        <v>6716000</v>
      </c>
      <c r="E10" s="14">
        <v>7000000</v>
      </c>
    </row>
    <row r="11" spans="1:7" ht="20.25" customHeight="1">
      <c r="A11" s="11">
        <v>4</v>
      </c>
      <c r="B11" s="12" t="s">
        <v>15</v>
      </c>
      <c r="C11" s="14"/>
      <c r="D11" s="14"/>
      <c r="E11" s="14"/>
    </row>
    <row r="12" spans="1:7" ht="20.25" customHeight="1">
      <c r="A12" s="11">
        <v>5</v>
      </c>
      <c r="B12" s="16" t="s">
        <v>16</v>
      </c>
      <c r="C12" s="14"/>
      <c r="D12" s="14">
        <v>0</v>
      </c>
      <c r="E12" s="14"/>
    </row>
    <row r="13" spans="1:7" ht="20.25" customHeight="1">
      <c r="A13" s="11">
        <v>6</v>
      </c>
      <c r="B13" s="16" t="s">
        <v>17</v>
      </c>
      <c r="C13" s="14"/>
      <c r="D13" s="14"/>
      <c r="E13" s="14"/>
    </row>
    <row r="14" spans="1:7" s="10" customFormat="1" ht="20.25" customHeight="1">
      <c r="A14" s="7" t="s">
        <v>18</v>
      </c>
      <c r="B14" s="8" t="s">
        <v>19</v>
      </c>
      <c r="C14" s="17">
        <v>20318431</v>
      </c>
      <c r="D14" s="17">
        <v>36289280.799999997</v>
      </c>
      <c r="E14" s="17">
        <v>20111550.497000001</v>
      </c>
      <c r="F14" s="18"/>
    </row>
    <row r="15" spans="1:7" s="10" customFormat="1" ht="20.25" customHeight="1">
      <c r="A15" s="7" t="s">
        <v>20</v>
      </c>
      <c r="B15" s="8" t="s">
        <v>21</v>
      </c>
      <c r="C15" s="19">
        <v>17713018</v>
      </c>
      <c r="D15" s="19">
        <v>15334936.5</v>
      </c>
      <c r="E15" s="19">
        <v>18302731.588</v>
      </c>
      <c r="F15" s="20"/>
      <c r="G15" s="21"/>
    </row>
    <row r="16" spans="1:7" ht="20.25" customHeight="1">
      <c r="A16" s="11">
        <v>1</v>
      </c>
      <c r="B16" s="12" t="s">
        <v>22</v>
      </c>
      <c r="C16" s="14">
        <v>4378150</v>
      </c>
      <c r="D16" s="14">
        <v>1689450</v>
      </c>
      <c r="E16" s="14">
        <v>4996537</v>
      </c>
      <c r="F16" s="21"/>
      <c r="G16" s="1"/>
    </row>
    <row r="17" spans="1:7" ht="20.25" customHeight="1">
      <c r="A17" s="11">
        <v>2</v>
      </c>
      <c r="B17" s="12" t="s">
        <v>23</v>
      </c>
      <c r="C17" s="13">
        <v>13334868</v>
      </c>
      <c r="D17" s="13">
        <v>13645486.5</v>
      </c>
      <c r="E17" s="13">
        <v>13306194.588</v>
      </c>
      <c r="F17" s="18"/>
      <c r="G17" s="1"/>
    </row>
    <row r="18" spans="1:7" s="10" customFormat="1" ht="20.25" customHeight="1">
      <c r="A18" s="7" t="s">
        <v>24</v>
      </c>
      <c r="B18" s="8" t="s">
        <v>25</v>
      </c>
      <c r="C18" s="17">
        <v>2605413</v>
      </c>
      <c r="D18" s="17">
        <v>2606417.2999999998</v>
      </c>
      <c r="E18" s="17">
        <v>1610737</v>
      </c>
      <c r="F18" s="21"/>
      <c r="G18" s="21"/>
    </row>
    <row r="19" spans="1:7" ht="20.25" customHeight="1">
      <c r="A19" s="22">
        <v>1</v>
      </c>
      <c r="B19" s="23" t="s">
        <v>26</v>
      </c>
      <c r="C19" s="14"/>
      <c r="D19" s="14"/>
      <c r="E19" s="14"/>
      <c r="F19" s="1"/>
      <c r="G19" s="1"/>
    </row>
    <row r="20" spans="1:7" ht="20.25" customHeight="1">
      <c r="A20" s="22">
        <v>2</v>
      </c>
      <c r="B20" s="23" t="s">
        <v>27</v>
      </c>
      <c r="C20" s="14">
        <v>2605413</v>
      </c>
      <c r="D20" s="14">
        <v>2606417.2999999998</v>
      </c>
      <c r="E20" s="14">
        <v>1610737</v>
      </c>
      <c r="F20" s="1"/>
      <c r="G20" s="1"/>
    </row>
    <row r="21" spans="1:7" s="10" customFormat="1" ht="20.25" customHeight="1">
      <c r="A21" s="7" t="s">
        <v>28</v>
      </c>
      <c r="B21" s="24" t="s">
        <v>17</v>
      </c>
      <c r="C21" s="19"/>
      <c r="D21" s="19"/>
      <c r="E21" s="19"/>
    </row>
    <row r="22" spans="1:7" s="10" customFormat="1" ht="20.25" customHeight="1">
      <c r="A22" s="7" t="s">
        <v>29</v>
      </c>
      <c r="B22" s="8" t="s">
        <v>30</v>
      </c>
      <c r="C22" s="19"/>
      <c r="D22" s="19"/>
      <c r="E22" s="19"/>
    </row>
    <row r="23" spans="1:7" s="10" customFormat="1" ht="21.75" customHeight="1">
      <c r="A23" s="7" t="s">
        <v>31</v>
      </c>
      <c r="B23" s="8" t="s">
        <v>32</v>
      </c>
      <c r="C23" s="19"/>
      <c r="D23" s="19">
        <v>18347927</v>
      </c>
      <c r="E23" s="19">
        <v>198081.90900000001</v>
      </c>
      <c r="G23" s="21"/>
    </row>
    <row r="24" spans="1:7" s="10" customFormat="1" ht="20.25" customHeight="1">
      <c r="A24" s="7" t="s">
        <v>33</v>
      </c>
      <c r="B24" s="8" t="s">
        <v>15</v>
      </c>
      <c r="C24" s="19"/>
      <c r="D24" s="19"/>
      <c r="E24" s="19"/>
      <c r="G24" s="21"/>
    </row>
    <row r="25" spans="1:7" s="10" customFormat="1" ht="20.25" customHeight="1">
      <c r="A25" s="7" t="s">
        <v>34</v>
      </c>
      <c r="B25" s="8" t="s">
        <v>35</v>
      </c>
      <c r="C25" s="17">
        <v>20321930.780000001</v>
      </c>
      <c r="D25" s="17">
        <v>18728787.080000002</v>
      </c>
      <c r="E25" s="17">
        <v>21103950.109000005</v>
      </c>
      <c r="G25" s="26"/>
    </row>
    <row r="26" spans="1:7" s="10" customFormat="1" ht="20.25" customHeight="1">
      <c r="A26" s="7" t="s">
        <v>20</v>
      </c>
      <c r="B26" s="8" t="s">
        <v>36</v>
      </c>
      <c r="C26" s="17">
        <v>17716517.780000001</v>
      </c>
      <c r="D26" s="17">
        <v>16122369.780000003</v>
      </c>
      <c r="E26" s="17">
        <v>19493213.109000005</v>
      </c>
      <c r="F26" s="21"/>
      <c r="G26" s="26"/>
    </row>
    <row r="27" spans="1:7" ht="20.25" customHeight="1">
      <c r="A27" s="11">
        <v>1</v>
      </c>
      <c r="B27" s="12" t="s">
        <v>37</v>
      </c>
      <c r="C27" s="14">
        <v>5674289</v>
      </c>
      <c r="D27" s="14">
        <v>6500000</v>
      </c>
      <c r="E27" s="14">
        <v>7534639</v>
      </c>
      <c r="F27" s="10"/>
      <c r="G27" s="26"/>
    </row>
    <row r="28" spans="1:7" ht="20.25" customHeight="1">
      <c r="A28" s="11">
        <v>2</v>
      </c>
      <c r="B28" s="12" t="s">
        <v>38</v>
      </c>
      <c r="C28" s="14">
        <v>10859156.780000001</v>
      </c>
      <c r="D28" s="14">
        <v>9048600.7800000031</v>
      </c>
      <c r="E28" s="14">
        <v>11103066.200000001</v>
      </c>
      <c r="F28" s="10"/>
      <c r="G28" s="26"/>
    </row>
    <row r="29" spans="1:7" ht="20.25" customHeight="1">
      <c r="A29" s="11">
        <v>3</v>
      </c>
      <c r="B29" s="12" t="s">
        <v>39</v>
      </c>
      <c r="C29" s="14">
        <v>4200</v>
      </c>
      <c r="D29" s="14">
        <v>3897</v>
      </c>
      <c r="E29" s="15">
        <v>3900</v>
      </c>
      <c r="F29" s="10"/>
      <c r="G29" s="26"/>
    </row>
    <row r="30" spans="1:7" ht="20.25" customHeight="1">
      <c r="A30" s="11">
        <v>4</v>
      </c>
      <c r="B30" s="12" t="s">
        <v>40</v>
      </c>
      <c r="C30" s="14">
        <v>1000</v>
      </c>
      <c r="D30" s="14">
        <v>1000</v>
      </c>
      <c r="E30" s="14">
        <v>1000</v>
      </c>
      <c r="F30" s="20"/>
    </row>
    <row r="31" spans="1:7" ht="20.25" customHeight="1">
      <c r="A31" s="11">
        <v>5</v>
      </c>
      <c r="B31" s="12" t="s">
        <v>41</v>
      </c>
      <c r="C31" s="14">
        <v>609000</v>
      </c>
      <c r="D31" s="14">
        <v>0</v>
      </c>
      <c r="E31" s="14">
        <v>700000</v>
      </c>
      <c r="F31" s="10"/>
    </row>
    <row r="32" spans="1:7" ht="20.25" customHeight="1">
      <c r="A32" s="11">
        <v>6</v>
      </c>
      <c r="B32" s="12" t="s">
        <v>42</v>
      </c>
      <c r="C32" s="14">
        <v>568872</v>
      </c>
      <c r="D32" s="14">
        <v>568872</v>
      </c>
      <c r="E32" s="14">
        <v>150607.90900000001</v>
      </c>
      <c r="F32" s="21"/>
    </row>
    <row r="33" spans="1:7" s="10" customFormat="1" ht="20.25" customHeight="1">
      <c r="A33" s="7" t="s">
        <v>24</v>
      </c>
      <c r="B33" s="8" t="s">
        <v>43</v>
      </c>
      <c r="C33" s="17">
        <v>2605413</v>
      </c>
      <c r="D33" s="17">
        <v>2606417.2999999998</v>
      </c>
      <c r="E33" s="17">
        <v>1610737</v>
      </c>
      <c r="F33" s="21"/>
    </row>
    <row r="34" spans="1:7" ht="32.25" customHeight="1">
      <c r="A34" s="22">
        <v>1</v>
      </c>
      <c r="B34" s="23" t="s">
        <v>44</v>
      </c>
      <c r="C34" s="14">
        <v>2551700</v>
      </c>
      <c r="D34" s="14">
        <v>2551700</v>
      </c>
      <c r="E34" s="14">
        <v>1500380</v>
      </c>
    </row>
    <row r="35" spans="1:7" ht="20.25" customHeight="1">
      <c r="A35" s="22">
        <v>2</v>
      </c>
      <c r="B35" s="23" t="s">
        <v>45</v>
      </c>
      <c r="C35" s="14">
        <v>53713</v>
      </c>
      <c r="D35" s="14">
        <v>54717.3</v>
      </c>
      <c r="E35" s="14">
        <v>110357</v>
      </c>
    </row>
    <row r="36" spans="1:7" ht="20.25" customHeight="1">
      <c r="A36" s="22">
        <v>3</v>
      </c>
      <c r="B36" s="23" t="s">
        <v>46</v>
      </c>
      <c r="C36" s="14"/>
      <c r="D36" s="14"/>
      <c r="E36" s="14"/>
      <c r="G36" s="1"/>
    </row>
    <row r="37" spans="1:7" s="10" customFormat="1" ht="20.25" customHeight="1">
      <c r="A37" s="7" t="s">
        <v>28</v>
      </c>
      <c r="B37" s="8" t="s">
        <v>47</v>
      </c>
      <c r="C37" s="19"/>
      <c r="D37" s="19">
        <v>0</v>
      </c>
      <c r="E37" s="19"/>
    </row>
    <row r="38" spans="1:7" s="10" customFormat="1" ht="20.25" customHeight="1">
      <c r="A38" s="7" t="s">
        <v>29</v>
      </c>
      <c r="B38" s="8" t="s">
        <v>48</v>
      </c>
      <c r="C38" s="19"/>
      <c r="D38" s="19"/>
      <c r="E38" s="19"/>
      <c r="F38" s="21"/>
    </row>
    <row r="39" spans="1:7" s="10" customFormat="1" ht="36.75" customHeight="1">
      <c r="A39" s="7" t="s">
        <v>49</v>
      </c>
      <c r="B39" s="8" t="s">
        <v>50</v>
      </c>
      <c r="C39" s="19"/>
      <c r="D39" s="19"/>
      <c r="E39" s="19"/>
    </row>
    <row r="40" spans="1:7" ht="20.25" customHeight="1">
      <c r="A40" s="27">
        <v>1</v>
      </c>
      <c r="B40" s="28" t="s">
        <v>51</v>
      </c>
      <c r="C40" s="29">
        <v>8200</v>
      </c>
      <c r="D40" s="29">
        <v>7571</v>
      </c>
      <c r="E40" s="15">
        <v>7600</v>
      </c>
    </row>
    <row r="41" spans="1:7" ht="20.25" customHeight="1">
      <c r="A41" s="11">
        <v>1</v>
      </c>
      <c r="B41" s="12" t="s">
        <v>52</v>
      </c>
      <c r="C41" s="14"/>
      <c r="D41" s="14"/>
      <c r="E41" s="15"/>
    </row>
    <row r="42" spans="1:7" ht="20.25" customHeight="1">
      <c r="A42" s="11">
        <v>2</v>
      </c>
      <c r="B42" s="12" t="s">
        <v>53</v>
      </c>
      <c r="C42" s="14"/>
      <c r="D42" s="14"/>
      <c r="E42" s="15"/>
    </row>
    <row r="43" spans="1:7" ht="20.25" customHeight="1">
      <c r="A43" s="11">
        <v>3</v>
      </c>
      <c r="B43" s="12" t="s">
        <v>54</v>
      </c>
      <c r="C43" s="14"/>
      <c r="D43" s="14"/>
      <c r="E43" s="15"/>
    </row>
    <row r="44" spans="1:7" ht="20.25" customHeight="1">
      <c r="A44" s="11">
        <v>4</v>
      </c>
      <c r="B44" s="12" t="s">
        <v>55</v>
      </c>
      <c r="C44" s="14"/>
      <c r="D44" s="14"/>
      <c r="E44" s="15"/>
    </row>
    <row r="45" spans="1:7" ht="20.25" customHeight="1">
      <c r="A45" s="27">
        <v>2</v>
      </c>
      <c r="B45" s="28" t="s">
        <v>56</v>
      </c>
      <c r="C45" s="14">
        <v>11700</v>
      </c>
      <c r="D45" s="14"/>
      <c r="E45" s="15">
        <v>1000000</v>
      </c>
    </row>
    <row r="46" spans="1:7" s="10" customFormat="1" ht="20.25" customHeight="1">
      <c r="A46" s="30" t="s">
        <v>57</v>
      </c>
      <c r="B46" s="31" t="s">
        <v>58</v>
      </c>
      <c r="C46" s="32">
        <v>8200</v>
      </c>
      <c r="D46" s="32">
        <v>7571</v>
      </c>
      <c r="E46" s="32">
        <v>7600</v>
      </c>
    </row>
    <row r="47" spans="1:7" ht="20.25" customHeight="1">
      <c r="A47" s="27">
        <v>1</v>
      </c>
      <c r="B47" s="33" t="s">
        <v>59</v>
      </c>
      <c r="C47" s="34">
        <v>0</v>
      </c>
      <c r="D47" s="34"/>
      <c r="E47" s="34"/>
    </row>
    <row r="48" spans="1:7" s="10" customFormat="1" ht="31.5">
      <c r="A48" s="27">
        <v>2</v>
      </c>
      <c r="B48" s="35" t="s">
        <v>60</v>
      </c>
      <c r="C48" s="15">
        <v>8200</v>
      </c>
      <c r="D48" s="15">
        <v>7571</v>
      </c>
      <c r="E48" s="15">
        <v>7600</v>
      </c>
      <c r="F48" s="21"/>
    </row>
    <row r="49" spans="1:5" s="10" customFormat="1" ht="20.25" customHeight="1">
      <c r="A49" s="30" t="s">
        <v>61</v>
      </c>
      <c r="B49" s="36" t="s">
        <v>62</v>
      </c>
      <c r="C49" s="37">
        <v>11700</v>
      </c>
      <c r="D49" s="37">
        <v>0</v>
      </c>
      <c r="E49" s="37">
        <v>1000000</v>
      </c>
    </row>
    <row r="50" spans="1:5" ht="20.25" customHeight="1">
      <c r="A50" s="27">
        <v>1</v>
      </c>
      <c r="B50" s="38" t="s">
        <v>63</v>
      </c>
      <c r="C50" s="34">
        <v>11700</v>
      </c>
      <c r="D50" s="34">
        <v>0</v>
      </c>
      <c r="E50" s="34">
        <v>1000000</v>
      </c>
    </row>
    <row r="51" spans="1:5" ht="20.25" customHeight="1">
      <c r="A51" s="39">
        <v>2</v>
      </c>
      <c r="B51" s="40" t="s">
        <v>64</v>
      </c>
      <c r="C51" s="41">
        <v>0</v>
      </c>
      <c r="D51" s="41"/>
      <c r="E51" s="41">
        <v>0</v>
      </c>
    </row>
    <row r="52" spans="1:5">
      <c r="A52" s="42"/>
      <c r="B52" s="43"/>
      <c r="C52" s="44"/>
      <c r="D52" s="44"/>
      <c r="E52" s="44"/>
    </row>
    <row r="53" spans="1:5">
      <c r="A53" s="42"/>
      <c r="B53" s="43"/>
      <c r="C53" s="44"/>
      <c r="D53" s="44"/>
      <c r="E53" s="44"/>
    </row>
    <row r="54" spans="1:5">
      <c r="A54" s="42"/>
      <c r="B54" s="43"/>
      <c r="C54" s="44"/>
      <c r="D54" s="44"/>
      <c r="E54" s="44"/>
    </row>
    <row r="55" spans="1:5">
      <c r="A55" s="42"/>
      <c r="B55" s="43"/>
      <c r="C55" s="44"/>
      <c r="D55" s="44"/>
      <c r="E55" s="44"/>
    </row>
    <row r="56" spans="1:5">
      <c r="A56" s="42"/>
      <c r="B56" s="43"/>
      <c r="C56" s="44"/>
      <c r="D56" s="44"/>
      <c r="E56" s="44"/>
    </row>
    <row r="57" spans="1:5">
      <c r="A57" s="42"/>
      <c r="B57" s="43"/>
      <c r="C57" s="44"/>
      <c r="D57" s="44"/>
      <c r="E57" s="44"/>
    </row>
    <row r="58" spans="1:5" s="10" customFormat="1">
      <c r="A58" s="45"/>
      <c r="B58" s="46"/>
      <c r="C58" s="47"/>
      <c r="D58" s="47"/>
      <c r="E58" s="47"/>
    </row>
    <row r="59" spans="1:5" s="10" customFormat="1">
      <c r="A59" s="45"/>
      <c r="B59" s="46"/>
      <c r="C59" s="47"/>
      <c r="D59" s="47"/>
      <c r="E59" s="47"/>
    </row>
    <row r="60" spans="1:5" s="10" customFormat="1">
      <c r="A60" s="45"/>
      <c r="B60" s="46"/>
      <c r="C60" s="47"/>
      <c r="D60" s="47"/>
      <c r="E60" s="47"/>
    </row>
    <row r="61" spans="1:5" s="10" customFormat="1">
      <c r="A61" s="45"/>
      <c r="B61" s="46"/>
      <c r="C61" s="47"/>
      <c r="D61" s="47"/>
      <c r="E61" s="47"/>
    </row>
    <row r="62" spans="1:5" s="10" customFormat="1">
      <c r="A62" s="45"/>
      <c r="B62" s="46"/>
      <c r="C62" s="47"/>
      <c r="D62" s="47"/>
      <c r="E62" s="47"/>
    </row>
    <row r="63" spans="1:5" s="10" customFormat="1">
      <c r="A63" s="45"/>
      <c r="B63" s="46"/>
      <c r="C63" s="47"/>
      <c r="D63" s="47"/>
      <c r="E63" s="47"/>
    </row>
    <row r="64" spans="1:5" s="10" customFormat="1">
      <c r="A64" s="45"/>
      <c r="B64" s="46"/>
      <c r="C64" s="47"/>
      <c r="D64" s="47"/>
      <c r="E64" s="47"/>
    </row>
    <row r="65" spans="1:5" s="10" customFormat="1">
      <c r="A65" s="45"/>
      <c r="B65" s="46"/>
      <c r="C65" s="47"/>
      <c r="D65" s="47"/>
      <c r="E65" s="47"/>
    </row>
    <row r="66" spans="1:5" s="10" customFormat="1">
      <c r="A66" s="45"/>
      <c r="B66" s="46"/>
      <c r="C66" s="47"/>
      <c r="D66" s="47"/>
      <c r="E66" s="47"/>
    </row>
    <row r="67" spans="1:5" s="10" customFormat="1">
      <c r="A67" s="45"/>
      <c r="B67" s="46"/>
      <c r="C67" s="47"/>
      <c r="D67" s="47"/>
      <c r="E67" s="47"/>
    </row>
    <row r="68" spans="1:5" s="10" customFormat="1">
      <c r="A68" s="45"/>
      <c r="B68" s="46"/>
      <c r="C68" s="21"/>
      <c r="D68" s="21"/>
      <c r="E68" s="21"/>
    </row>
    <row r="69" spans="1:5" s="10" customFormat="1">
      <c r="A69" s="45"/>
      <c r="B69" s="46"/>
      <c r="C69" s="21"/>
      <c r="D69" s="21"/>
      <c r="E69" s="21"/>
    </row>
  </sheetData>
  <mergeCells count="8">
    <mergeCell ref="D1:E1"/>
    <mergeCell ref="A2:E2"/>
    <mergeCell ref="A3:E3"/>
    <mergeCell ref="A5:A6"/>
    <mergeCell ref="B5:B6"/>
    <mergeCell ref="C5:D5"/>
    <mergeCell ref="E5:E6"/>
    <mergeCell ref="D4:E4"/>
  </mergeCells>
  <pageMargins left="0.9055118110236221" right="0.31496062992125984" top="0.35433070866141736" bottom="0.35433070866141736"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N24"/>
  <sheetViews>
    <sheetView zoomScale="70" zoomScaleNormal="70" workbookViewId="0">
      <selection activeCell="A4" sqref="A4"/>
    </sheetView>
  </sheetViews>
  <sheetFormatPr defaultRowHeight="18.75"/>
  <cols>
    <col min="1" max="1" width="5.85546875" style="341" customWidth="1"/>
    <col min="2" max="2" width="82.5703125" style="342" customWidth="1"/>
    <col min="3" max="3" width="12.5703125" style="343" customWidth="1"/>
    <col min="4" max="4" width="13" style="342" customWidth="1"/>
    <col min="5" max="5" width="12" style="342" customWidth="1"/>
    <col min="6" max="7" width="11.28515625" style="342" customWidth="1"/>
    <col min="8" max="8" width="10.42578125" style="342" customWidth="1"/>
    <col min="9" max="9" width="12.5703125" style="342" customWidth="1"/>
    <col min="10" max="10" width="12.85546875" style="342" customWidth="1"/>
    <col min="11" max="11" width="11.85546875" style="342" customWidth="1"/>
    <col min="12" max="12" width="16.7109375" style="341" customWidth="1"/>
    <col min="13" max="251" width="9.140625" style="342"/>
    <col min="252" max="252" width="5.85546875" style="342" customWidth="1"/>
    <col min="253" max="253" width="82.5703125" style="342" customWidth="1"/>
    <col min="254" max="254" width="12.5703125" style="342" customWidth="1"/>
    <col min="255" max="255" width="13" style="342" customWidth="1"/>
    <col min="256" max="256" width="12" style="342" customWidth="1"/>
    <col min="257" max="258" width="11.28515625" style="342" customWidth="1"/>
    <col min="259" max="259" width="10.42578125" style="342" customWidth="1"/>
    <col min="260" max="260" width="12.5703125" style="342" customWidth="1"/>
    <col min="261" max="261" width="12.85546875" style="342" customWidth="1"/>
    <col min="262" max="262" width="11.85546875" style="342" customWidth="1"/>
    <col min="263" max="263" width="16.7109375" style="342" customWidth="1"/>
    <col min="264" max="266" width="9.140625" style="342"/>
    <col min="267" max="267" width="10.5703125" style="342" bestFit="1" customWidth="1"/>
    <col min="268" max="268" width="9.140625" style="342"/>
    <col min="269" max="269" width="14.140625" style="342" customWidth="1"/>
    <col min="270" max="507" width="9.140625" style="342"/>
    <col min="508" max="508" width="5.85546875" style="342" customWidth="1"/>
    <col min="509" max="509" width="82.5703125" style="342" customWidth="1"/>
    <col min="510" max="510" width="12.5703125" style="342" customWidth="1"/>
    <col min="511" max="511" width="13" style="342" customWidth="1"/>
    <col min="512" max="512" width="12" style="342" customWidth="1"/>
    <col min="513" max="514" width="11.28515625" style="342" customWidth="1"/>
    <col min="515" max="515" width="10.42578125" style="342" customWidth="1"/>
    <col min="516" max="516" width="12.5703125" style="342" customWidth="1"/>
    <col min="517" max="517" width="12.85546875" style="342" customWidth="1"/>
    <col min="518" max="518" width="11.85546875" style="342" customWidth="1"/>
    <col min="519" max="519" width="16.7109375" style="342" customWidth="1"/>
    <col min="520" max="522" width="9.140625" style="342"/>
    <col min="523" max="523" width="10.5703125" style="342" bestFit="1" customWidth="1"/>
    <col min="524" max="524" width="9.140625" style="342"/>
    <col min="525" max="525" width="14.140625" style="342" customWidth="1"/>
    <col min="526" max="763" width="9.140625" style="342"/>
    <col min="764" max="764" width="5.85546875" style="342" customWidth="1"/>
    <col min="765" max="765" width="82.5703125" style="342" customWidth="1"/>
    <col min="766" max="766" width="12.5703125" style="342" customWidth="1"/>
    <col min="767" max="767" width="13" style="342" customWidth="1"/>
    <col min="768" max="768" width="12" style="342" customWidth="1"/>
    <col min="769" max="770" width="11.28515625" style="342" customWidth="1"/>
    <col min="771" max="771" width="10.42578125" style="342" customWidth="1"/>
    <col min="772" max="772" width="12.5703125" style="342" customWidth="1"/>
    <col min="773" max="773" width="12.85546875" style="342" customWidth="1"/>
    <col min="774" max="774" width="11.85546875" style="342" customWidth="1"/>
    <col min="775" max="775" width="16.7109375" style="342" customWidth="1"/>
    <col min="776" max="778" width="9.140625" style="342"/>
    <col min="779" max="779" width="10.5703125" style="342" bestFit="1" customWidth="1"/>
    <col min="780" max="780" width="9.140625" style="342"/>
    <col min="781" max="781" width="14.140625" style="342" customWidth="1"/>
    <col min="782" max="1019" width="9.140625" style="342"/>
    <col min="1020" max="1020" width="5.85546875" style="342" customWidth="1"/>
    <col min="1021" max="1021" width="82.5703125" style="342" customWidth="1"/>
    <col min="1022" max="1022" width="12.5703125" style="342" customWidth="1"/>
    <col min="1023" max="1023" width="13" style="342" customWidth="1"/>
    <col min="1024" max="1024" width="12" style="342" customWidth="1"/>
    <col min="1025" max="1026" width="11.28515625" style="342" customWidth="1"/>
    <col min="1027" max="1027" width="10.42578125" style="342" customWidth="1"/>
    <col min="1028" max="1028" width="12.5703125" style="342" customWidth="1"/>
    <col min="1029" max="1029" width="12.85546875" style="342" customWidth="1"/>
    <col min="1030" max="1030" width="11.85546875" style="342" customWidth="1"/>
    <col min="1031" max="1031" width="16.7109375" style="342" customWidth="1"/>
    <col min="1032" max="1034" width="9.140625" style="342"/>
    <col min="1035" max="1035" width="10.5703125" style="342" bestFit="1" customWidth="1"/>
    <col min="1036" max="1036" width="9.140625" style="342"/>
    <col min="1037" max="1037" width="14.140625" style="342" customWidth="1"/>
    <col min="1038" max="1275" width="9.140625" style="342"/>
    <col min="1276" max="1276" width="5.85546875" style="342" customWidth="1"/>
    <col min="1277" max="1277" width="82.5703125" style="342" customWidth="1"/>
    <col min="1278" max="1278" width="12.5703125" style="342" customWidth="1"/>
    <col min="1279" max="1279" width="13" style="342" customWidth="1"/>
    <col min="1280" max="1280" width="12" style="342" customWidth="1"/>
    <col min="1281" max="1282" width="11.28515625" style="342" customWidth="1"/>
    <col min="1283" max="1283" width="10.42578125" style="342" customWidth="1"/>
    <col min="1284" max="1284" width="12.5703125" style="342" customWidth="1"/>
    <col min="1285" max="1285" width="12.85546875" style="342" customWidth="1"/>
    <col min="1286" max="1286" width="11.85546875" style="342" customWidth="1"/>
    <col min="1287" max="1287" width="16.7109375" style="342" customWidth="1"/>
    <col min="1288" max="1290" width="9.140625" style="342"/>
    <col min="1291" max="1291" width="10.5703125" style="342" bestFit="1" customWidth="1"/>
    <col min="1292" max="1292" width="9.140625" style="342"/>
    <col min="1293" max="1293" width="14.140625" style="342" customWidth="1"/>
    <col min="1294" max="1531" width="9.140625" style="342"/>
    <col min="1532" max="1532" width="5.85546875" style="342" customWidth="1"/>
    <col min="1533" max="1533" width="82.5703125" style="342" customWidth="1"/>
    <col min="1534" max="1534" width="12.5703125" style="342" customWidth="1"/>
    <col min="1535" max="1535" width="13" style="342" customWidth="1"/>
    <col min="1536" max="1536" width="12" style="342" customWidth="1"/>
    <col min="1537" max="1538" width="11.28515625" style="342" customWidth="1"/>
    <col min="1539" max="1539" width="10.42578125" style="342" customWidth="1"/>
    <col min="1540" max="1540" width="12.5703125" style="342" customWidth="1"/>
    <col min="1541" max="1541" width="12.85546875" style="342" customWidth="1"/>
    <col min="1542" max="1542" width="11.85546875" style="342" customWidth="1"/>
    <col min="1543" max="1543" width="16.7109375" style="342" customWidth="1"/>
    <col min="1544" max="1546" width="9.140625" style="342"/>
    <col min="1547" max="1547" width="10.5703125" style="342" bestFit="1" customWidth="1"/>
    <col min="1548" max="1548" width="9.140625" style="342"/>
    <col min="1549" max="1549" width="14.140625" style="342" customWidth="1"/>
    <col min="1550" max="1787" width="9.140625" style="342"/>
    <col min="1788" max="1788" width="5.85546875" style="342" customWidth="1"/>
    <col min="1789" max="1789" width="82.5703125" style="342" customWidth="1"/>
    <col min="1790" max="1790" width="12.5703125" style="342" customWidth="1"/>
    <col min="1791" max="1791" width="13" style="342" customWidth="1"/>
    <col min="1792" max="1792" width="12" style="342" customWidth="1"/>
    <col min="1793" max="1794" width="11.28515625" style="342" customWidth="1"/>
    <col min="1795" max="1795" width="10.42578125" style="342" customWidth="1"/>
    <col min="1796" max="1796" width="12.5703125" style="342" customWidth="1"/>
    <col min="1797" max="1797" width="12.85546875" style="342" customWidth="1"/>
    <col min="1798" max="1798" width="11.85546875" style="342" customWidth="1"/>
    <col min="1799" max="1799" width="16.7109375" style="342" customWidth="1"/>
    <col min="1800" max="1802" width="9.140625" style="342"/>
    <col min="1803" max="1803" width="10.5703125" style="342" bestFit="1" customWidth="1"/>
    <col min="1804" max="1804" width="9.140625" style="342"/>
    <col min="1805" max="1805" width="14.140625" style="342" customWidth="1"/>
    <col min="1806" max="2043" width="9.140625" style="342"/>
    <col min="2044" max="2044" width="5.85546875" style="342" customWidth="1"/>
    <col min="2045" max="2045" width="82.5703125" style="342" customWidth="1"/>
    <col min="2046" max="2046" width="12.5703125" style="342" customWidth="1"/>
    <col min="2047" max="2047" width="13" style="342" customWidth="1"/>
    <col min="2048" max="2048" width="12" style="342" customWidth="1"/>
    <col min="2049" max="2050" width="11.28515625" style="342" customWidth="1"/>
    <col min="2051" max="2051" width="10.42578125" style="342" customWidth="1"/>
    <col min="2052" max="2052" width="12.5703125" style="342" customWidth="1"/>
    <col min="2053" max="2053" width="12.85546875" style="342" customWidth="1"/>
    <col min="2054" max="2054" width="11.85546875" style="342" customWidth="1"/>
    <col min="2055" max="2055" width="16.7109375" style="342" customWidth="1"/>
    <col min="2056" max="2058" width="9.140625" style="342"/>
    <col min="2059" max="2059" width="10.5703125" style="342" bestFit="1" customWidth="1"/>
    <col min="2060" max="2060" width="9.140625" style="342"/>
    <col min="2061" max="2061" width="14.140625" style="342" customWidth="1"/>
    <col min="2062" max="2299" width="9.140625" style="342"/>
    <col min="2300" max="2300" width="5.85546875" style="342" customWidth="1"/>
    <col min="2301" max="2301" width="82.5703125" style="342" customWidth="1"/>
    <col min="2302" max="2302" width="12.5703125" style="342" customWidth="1"/>
    <col min="2303" max="2303" width="13" style="342" customWidth="1"/>
    <col min="2304" max="2304" width="12" style="342" customWidth="1"/>
    <col min="2305" max="2306" width="11.28515625" style="342" customWidth="1"/>
    <col min="2307" max="2307" width="10.42578125" style="342" customWidth="1"/>
    <col min="2308" max="2308" width="12.5703125" style="342" customWidth="1"/>
    <col min="2309" max="2309" width="12.85546875" style="342" customWidth="1"/>
    <col min="2310" max="2310" width="11.85546875" style="342" customWidth="1"/>
    <col min="2311" max="2311" width="16.7109375" style="342" customWidth="1"/>
    <col min="2312" max="2314" width="9.140625" style="342"/>
    <col min="2315" max="2315" width="10.5703125" style="342" bestFit="1" customWidth="1"/>
    <col min="2316" max="2316" width="9.140625" style="342"/>
    <col min="2317" max="2317" width="14.140625" style="342" customWidth="1"/>
    <col min="2318" max="2555" width="9.140625" style="342"/>
    <col min="2556" max="2556" width="5.85546875" style="342" customWidth="1"/>
    <col min="2557" max="2557" width="82.5703125" style="342" customWidth="1"/>
    <col min="2558" max="2558" width="12.5703125" style="342" customWidth="1"/>
    <col min="2559" max="2559" width="13" style="342" customWidth="1"/>
    <col min="2560" max="2560" width="12" style="342" customWidth="1"/>
    <col min="2561" max="2562" width="11.28515625" style="342" customWidth="1"/>
    <col min="2563" max="2563" width="10.42578125" style="342" customWidth="1"/>
    <col min="2564" max="2564" width="12.5703125" style="342" customWidth="1"/>
    <col min="2565" max="2565" width="12.85546875" style="342" customWidth="1"/>
    <col min="2566" max="2566" width="11.85546875" style="342" customWidth="1"/>
    <col min="2567" max="2567" width="16.7109375" style="342" customWidth="1"/>
    <col min="2568" max="2570" width="9.140625" style="342"/>
    <col min="2571" max="2571" width="10.5703125" style="342" bestFit="1" customWidth="1"/>
    <col min="2572" max="2572" width="9.140625" style="342"/>
    <col min="2573" max="2573" width="14.140625" style="342" customWidth="1"/>
    <col min="2574" max="2811" width="9.140625" style="342"/>
    <col min="2812" max="2812" width="5.85546875" style="342" customWidth="1"/>
    <col min="2813" max="2813" width="82.5703125" style="342" customWidth="1"/>
    <col min="2814" max="2814" width="12.5703125" style="342" customWidth="1"/>
    <col min="2815" max="2815" width="13" style="342" customWidth="1"/>
    <col min="2816" max="2816" width="12" style="342" customWidth="1"/>
    <col min="2817" max="2818" width="11.28515625" style="342" customWidth="1"/>
    <col min="2819" max="2819" width="10.42578125" style="342" customWidth="1"/>
    <col min="2820" max="2820" width="12.5703125" style="342" customWidth="1"/>
    <col min="2821" max="2821" width="12.85546875" style="342" customWidth="1"/>
    <col min="2822" max="2822" width="11.85546875" style="342" customWidth="1"/>
    <col min="2823" max="2823" width="16.7109375" style="342" customWidth="1"/>
    <col min="2824" max="2826" width="9.140625" style="342"/>
    <col min="2827" max="2827" width="10.5703125" style="342" bestFit="1" customWidth="1"/>
    <col min="2828" max="2828" width="9.140625" style="342"/>
    <col min="2829" max="2829" width="14.140625" style="342" customWidth="1"/>
    <col min="2830" max="3067" width="9.140625" style="342"/>
    <col min="3068" max="3068" width="5.85546875" style="342" customWidth="1"/>
    <col min="3069" max="3069" width="82.5703125" style="342" customWidth="1"/>
    <col min="3070" max="3070" width="12.5703125" style="342" customWidth="1"/>
    <col min="3071" max="3071" width="13" style="342" customWidth="1"/>
    <col min="3072" max="3072" width="12" style="342" customWidth="1"/>
    <col min="3073" max="3074" width="11.28515625" style="342" customWidth="1"/>
    <col min="3075" max="3075" width="10.42578125" style="342" customWidth="1"/>
    <col min="3076" max="3076" width="12.5703125" style="342" customWidth="1"/>
    <col min="3077" max="3077" width="12.85546875" style="342" customWidth="1"/>
    <col min="3078" max="3078" width="11.85546875" style="342" customWidth="1"/>
    <col min="3079" max="3079" width="16.7109375" style="342" customWidth="1"/>
    <col min="3080" max="3082" width="9.140625" style="342"/>
    <col min="3083" max="3083" width="10.5703125" style="342" bestFit="1" customWidth="1"/>
    <col min="3084" max="3084" width="9.140625" style="342"/>
    <col min="3085" max="3085" width="14.140625" style="342" customWidth="1"/>
    <col min="3086" max="3323" width="9.140625" style="342"/>
    <col min="3324" max="3324" width="5.85546875" style="342" customWidth="1"/>
    <col min="3325" max="3325" width="82.5703125" style="342" customWidth="1"/>
    <col min="3326" max="3326" width="12.5703125" style="342" customWidth="1"/>
    <col min="3327" max="3327" width="13" style="342" customWidth="1"/>
    <col min="3328" max="3328" width="12" style="342" customWidth="1"/>
    <col min="3329" max="3330" width="11.28515625" style="342" customWidth="1"/>
    <col min="3331" max="3331" width="10.42578125" style="342" customWidth="1"/>
    <col min="3332" max="3332" width="12.5703125" style="342" customWidth="1"/>
    <col min="3333" max="3333" width="12.85546875" style="342" customWidth="1"/>
    <col min="3334" max="3334" width="11.85546875" style="342" customWidth="1"/>
    <col min="3335" max="3335" width="16.7109375" style="342" customWidth="1"/>
    <col min="3336" max="3338" width="9.140625" style="342"/>
    <col min="3339" max="3339" width="10.5703125" style="342" bestFit="1" customWidth="1"/>
    <col min="3340" max="3340" width="9.140625" style="342"/>
    <col min="3341" max="3341" width="14.140625" style="342" customWidth="1"/>
    <col min="3342" max="3579" width="9.140625" style="342"/>
    <col min="3580" max="3580" width="5.85546875" style="342" customWidth="1"/>
    <col min="3581" max="3581" width="82.5703125" style="342" customWidth="1"/>
    <col min="3582" max="3582" width="12.5703125" style="342" customWidth="1"/>
    <col min="3583" max="3583" width="13" style="342" customWidth="1"/>
    <col min="3584" max="3584" width="12" style="342" customWidth="1"/>
    <col min="3585" max="3586" width="11.28515625" style="342" customWidth="1"/>
    <col min="3587" max="3587" width="10.42578125" style="342" customWidth="1"/>
    <col min="3588" max="3588" width="12.5703125" style="342" customWidth="1"/>
    <col min="3589" max="3589" width="12.85546875" style="342" customWidth="1"/>
    <col min="3590" max="3590" width="11.85546875" style="342" customWidth="1"/>
    <col min="3591" max="3591" width="16.7109375" style="342" customWidth="1"/>
    <col min="3592" max="3594" width="9.140625" style="342"/>
    <col min="3595" max="3595" width="10.5703125" style="342" bestFit="1" customWidth="1"/>
    <col min="3596" max="3596" width="9.140625" style="342"/>
    <col min="3597" max="3597" width="14.140625" style="342" customWidth="1"/>
    <col min="3598" max="3835" width="9.140625" style="342"/>
    <col min="3836" max="3836" width="5.85546875" style="342" customWidth="1"/>
    <col min="3837" max="3837" width="82.5703125" style="342" customWidth="1"/>
    <col min="3838" max="3838" width="12.5703125" style="342" customWidth="1"/>
    <col min="3839" max="3839" width="13" style="342" customWidth="1"/>
    <col min="3840" max="3840" width="12" style="342" customWidth="1"/>
    <col min="3841" max="3842" width="11.28515625" style="342" customWidth="1"/>
    <col min="3843" max="3843" width="10.42578125" style="342" customWidth="1"/>
    <col min="3844" max="3844" width="12.5703125" style="342" customWidth="1"/>
    <col min="3845" max="3845" width="12.85546875" style="342" customWidth="1"/>
    <col min="3846" max="3846" width="11.85546875" style="342" customWidth="1"/>
    <col min="3847" max="3847" width="16.7109375" style="342" customWidth="1"/>
    <col min="3848" max="3850" width="9.140625" style="342"/>
    <col min="3851" max="3851" width="10.5703125" style="342" bestFit="1" customWidth="1"/>
    <col min="3852" max="3852" width="9.140625" style="342"/>
    <col min="3853" max="3853" width="14.140625" style="342" customWidth="1"/>
    <col min="3854" max="4091" width="9.140625" style="342"/>
    <col min="4092" max="4092" width="5.85546875" style="342" customWidth="1"/>
    <col min="4093" max="4093" width="82.5703125" style="342" customWidth="1"/>
    <col min="4094" max="4094" width="12.5703125" style="342" customWidth="1"/>
    <col min="4095" max="4095" width="13" style="342" customWidth="1"/>
    <col min="4096" max="4096" width="12" style="342" customWidth="1"/>
    <col min="4097" max="4098" width="11.28515625" style="342" customWidth="1"/>
    <col min="4099" max="4099" width="10.42578125" style="342" customWidth="1"/>
    <col min="4100" max="4100" width="12.5703125" style="342" customWidth="1"/>
    <col min="4101" max="4101" width="12.85546875" style="342" customWidth="1"/>
    <col min="4102" max="4102" width="11.85546875" style="342" customWidth="1"/>
    <col min="4103" max="4103" width="16.7109375" style="342" customWidth="1"/>
    <col min="4104" max="4106" width="9.140625" style="342"/>
    <col min="4107" max="4107" width="10.5703125" style="342" bestFit="1" customWidth="1"/>
    <col min="4108" max="4108" width="9.140625" style="342"/>
    <col min="4109" max="4109" width="14.140625" style="342" customWidth="1"/>
    <col min="4110" max="4347" width="9.140625" style="342"/>
    <col min="4348" max="4348" width="5.85546875" style="342" customWidth="1"/>
    <col min="4349" max="4349" width="82.5703125" style="342" customWidth="1"/>
    <col min="4350" max="4350" width="12.5703125" style="342" customWidth="1"/>
    <col min="4351" max="4351" width="13" style="342" customWidth="1"/>
    <col min="4352" max="4352" width="12" style="342" customWidth="1"/>
    <col min="4353" max="4354" width="11.28515625" style="342" customWidth="1"/>
    <col min="4355" max="4355" width="10.42578125" style="342" customWidth="1"/>
    <col min="4356" max="4356" width="12.5703125" style="342" customWidth="1"/>
    <col min="4357" max="4357" width="12.85546875" style="342" customWidth="1"/>
    <col min="4358" max="4358" width="11.85546875" style="342" customWidth="1"/>
    <col min="4359" max="4359" width="16.7109375" style="342" customWidth="1"/>
    <col min="4360" max="4362" width="9.140625" style="342"/>
    <col min="4363" max="4363" width="10.5703125" style="342" bestFit="1" customWidth="1"/>
    <col min="4364" max="4364" width="9.140625" style="342"/>
    <col min="4365" max="4365" width="14.140625" style="342" customWidth="1"/>
    <col min="4366" max="4603" width="9.140625" style="342"/>
    <col min="4604" max="4604" width="5.85546875" style="342" customWidth="1"/>
    <col min="4605" max="4605" width="82.5703125" style="342" customWidth="1"/>
    <col min="4606" max="4606" width="12.5703125" style="342" customWidth="1"/>
    <col min="4607" max="4607" width="13" style="342" customWidth="1"/>
    <col min="4608" max="4608" width="12" style="342" customWidth="1"/>
    <col min="4609" max="4610" width="11.28515625" style="342" customWidth="1"/>
    <col min="4611" max="4611" width="10.42578125" style="342" customWidth="1"/>
    <col min="4612" max="4612" width="12.5703125" style="342" customWidth="1"/>
    <col min="4613" max="4613" width="12.85546875" style="342" customWidth="1"/>
    <col min="4614" max="4614" width="11.85546875" style="342" customWidth="1"/>
    <col min="4615" max="4615" width="16.7109375" style="342" customWidth="1"/>
    <col min="4616" max="4618" width="9.140625" style="342"/>
    <col min="4619" max="4619" width="10.5703125" style="342" bestFit="1" customWidth="1"/>
    <col min="4620" max="4620" width="9.140625" style="342"/>
    <col min="4621" max="4621" width="14.140625" style="342" customWidth="1"/>
    <col min="4622" max="4859" width="9.140625" style="342"/>
    <col min="4860" max="4860" width="5.85546875" style="342" customWidth="1"/>
    <col min="4861" max="4861" width="82.5703125" style="342" customWidth="1"/>
    <col min="4862" max="4862" width="12.5703125" style="342" customWidth="1"/>
    <col min="4863" max="4863" width="13" style="342" customWidth="1"/>
    <col min="4864" max="4864" width="12" style="342" customWidth="1"/>
    <col min="4865" max="4866" width="11.28515625" style="342" customWidth="1"/>
    <col min="4867" max="4867" width="10.42578125" style="342" customWidth="1"/>
    <col min="4868" max="4868" width="12.5703125" style="342" customWidth="1"/>
    <col min="4869" max="4869" width="12.85546875" style="342" customWidth="1"/>
    <col min="4870" max="4870" width="11.85546875" style="342" customWidth="1"/>
    <col min="4871" max="4871" width="16.7109375" style="342" customWidth="1"/>
    <col min="4872" max="4874" width="9.140625" style="342"/>
    <col min="4875" max="4875" width="10.5703125" style="342" bestFit="1" customWidth="1"/>
    <col min="4876" max="4876" width="9.140625" style="342"/>
    <col min="4877" max="4877" width="14.140625" style="342" customWidth="1"/>
    <col min="4878" max="5115" width="9.140625" style="342"/>
    <col min="5116" max="5116" width="5.85546875" style="342" customWidth="1"/>
    <col min="5117" max="5117" width="82.5703125" style="342" customWidth="1"/>
    <col min="5118" max="5118" width="12.5703125" style="342" customWidth="1"/>
    <col min="5119" max="5119" width="13" style="342" customWidth="1"/>
    <col min="5120" max="5120" width="12" style="342" customWidth="1"/>
    <col min="5121" max="5122" width="11.28515625" style="342" customWidth="1"/>
    <col min="5123" max="5123" width="10.42578125" style="342" customWidth="1"/>
    <col min="5124" max="5124" width="12.5703125" style="342" customWidth="1"/>
    <col min="5125" max="5125" width="12.85546875" style="342" customWidth="1"/>
    <col min="5126" max="5126" width="11.85546875" style="342" customWidth="1"/>
    <col min="5127" max="5127" width="16.7109375" style="342" customWidth="1"/>
    <col min="5128" max="5130" width="9.140625" style="342"/>
    <col min="5131" max="5131" width="10.5703125" style="342" bestFit="1" customWidth="1"/>
    <col min="5132" max="5132" width="9.140625" style="342"/>
    <col min="5133" max="5133" width="14.140625" style="342" customWidth="1"/>
    <col min="5134" max="5371" width="9.140625" style="342"/>
    <col min="5372" max="5372" width="5.85546875" style="342" customWidth="1"/>
    <col min="5373" max="5373" width="82.5703125" style="342" customWidth="1"/>
    <col min="5374" max="5374" width="12.5703125" style="342" customWidth="1"/>
    <col min="5375" max="5375" width="13" style="342" customWidth="1"/>
    <col min="5376" max="5376" width="12" style="342" customWidth="1"/>
    <col min="5377" max="5378" width="11.28515625" style="342" customWidth="1"/>
    <col min="5379" max="5379" width="10.42578125" style="342" customWidth="1"/>
    <col min="5380" max="5380" width="12.5703125" style="342" customWidth="1"/>
    <col min="5381" max="5381" width="12.85546875" style="342" customWidth="1"/>
    <col min="5382" max="5382" width="11.85546875" style="342" customWidth="1"/>
    <col min="5383" max="5383" width="16.7109375" style="342" customWidth="1"/>
    <col min="5384" max="5386" width="9.140625" style="342"/>
    <col min="5387" max="5387" width="10.5703125" style="342" bestFit="1" customWidth="1"/>
    <col min="5388" max="5388" width="9.140625" style="342"/>
    <col min="5389" max="5389" width="14.140625" style="342" customWidth="1"/>
    <col min="5390" max="5627" width="9.140625" style="342"/>
    <col min="5628" max="5628" width="5.85546875" style="342" customWidth="1"/>
    <col min="5629" max="5629" width="82.5703125" style="342" customWidth="1"/>
    <col min="5630" max="5630" width="12.5703125" style="342" customWidth="1"/>
    <col min="5631" max="5631" width="13" style="342" customWidth="1"/>
    <col min="5632" max="5632" width="12" style="342" customWidth="1"/>
    <col min="5633" max="5634" width="11.28515625" style="342" customWidth="1"/>
    <col min="5635" max="5635" width="10.42578125" style="342" customWidth="1"/>
    <col min="5636" max="5636" width="12.5703125" style="342" customWidth="1"/>
    <col min="5637" max="5637" width="12.85546875" style="342" customWidth="1"/>
    <col min="5638" max="5638" width="11.85546875" style="342" customWidth="1"/>
    <col min="5639" max="5639" width="16.7109375" style="342" customWidth="1"/>
    <col min="5640" max="5642" width="9.140625" style="342"/>
    <col min="5643" max="5643" width="10.5703125" style="342" bestFit="1" customWidth="1"/>
    <col min="5644" max="5644" width="9.140625" style="342"/>
    <col min="5645" max="5645" width="14.140625" style="342" customWidth="1"/>
    <col min="5646" max="5883" width="9.140625" style="342"/>
    <col min="5884" max="5884" width="5.85546875" style="342" customWidth="1"/>
    <col min="5885" max="5885" width="82.5703125" style="342" customWidth="1"/>
    <col min="5886" max="5886" width="12.5703125" style="342" customWidth="1"/>
    <col min="5887" max="5887" width="13" style="342" customWidth="1"/>
    <col min="5888" max="5888" width="12" style="342" customWidth="1"/>
    <col min="5889" max="5890" width="11.28515625" style="342" customWidth="1"/>
    <col min="5891" max="5891" width="10.42578125" style="342" customWidth="1"/>
    <col min="5892" max="5892" width="12.5703125" style="342" customWidth="1"/>
    <col min="5893" max="5893" width="12.85546875" style="342" customWidth="1"/>
    <col min="5894" max="5894" width="11.85546875" style="342" customWidth="1"/>
    <col min="5895" max="5895" width="16.7109375" style="342" customWidth="1"/>
    <col min="5896" max="5898" width="9.140625" style="342"/>
    <col min="5899" max="5899" width="10.5703125" style="342" bestFit="1" customWidth="1"/>
    <col min="5900" max="5900" width="9.140625" style="342"/>
    <col min="5901" max="5901" width="14.140625" style="342" customWidth="1"/>
    <col min="5902" max="6139" width="9.140625" style="342"/>
    <col min="6140" max="6140" width="5.85546875" style="342" customWidth="1"/>
    <col min="6141" max="6141" width="82.5703125" style="342" customWidth="1"/>
    <col min="6142" max="6142" width="12.5703125" style="342" customWidth="1"/>
    <col min="6143" max="6143" width="13" style="342" customWidth="1"/>
    <col min="6144" max="6144" width="12" style="342" customWidth="1"/>
    <col min="6145" max="6146" width="11.28515625" style="342" customWidth="1"/>
    <col min="6147" max="6147" width="10.42578125" style="342" customWidth="1"/>
    <col min="6148" max="6148" width="12.5703125" style="342" customWidth="1"/>
    <col min="6149" max="6149" width="12.85546875" style="342" customWidth="1"/>
    <col min="6150" max="6150" width="11.85546875" style="342" customWidth="1"/>
    <col min="6151" max="6151" width="16.7109375" style="342" customWidth="1"/>
    <col min="6152" max="6154" width="9.140625" style="342"/>
    <col min="6155" max="6155" width="10.5703125" style="342" bestFit="1" customWidth="1"/>
    <col min="6156" max="6156" width="9.140625" style="342"/>
    <col min="6157" max="6157" width="14.140625" style="342" customWidth="1"/>
    <col min="6158" max="6395" width="9.140625" style="342"/>
    <col min="6396" max="6396" width="5.85546875" style="342" customWidth="1"/>
    <col min="6397" max="6397" width="82.5703125" style="342" customWidth="1"/>
    <col min="6398" max="6398" width="12.5703125" style="342" customWidth="1"/>
    <col min="6399" max="6399" width="13" style="342" customWidth="1"/>
    <col min="6400" max="6400" width="12" style="342" customWidth="1"/>
    <col min="6401" max="6402" width="11.28515625" style="342" customWidth="1"/>
    <col min="6403" max="6403" width="10.42578125" style="342" customWidth="1"/>
    <col min="6404" max="6404" width="12.5703125" style="342" customWidth="1"/>
    <col min="6405" max="6405" width="12.85546875" style="342" customWidth="1"/>
    <col min="6406" max="6406" width="11.85546875" style="342" customWidth="1"/>
    <col min="6407" max="6407" width="16.7109375" style="342" customWidth="1"/>
    <col min="6408" max="6410" width="9.140625" style="342"/>
    <col min="6411" max="6411" width="10.5703125" style="342" bestFit="1" customWidth="1"/>
    <col min="6412" max="6412" width="9.140625" style="342"/>
    <col min="6413" max="6413" width="14.140625" style="342" customWidth="1"/>
    <col min="6414" max="6651" width="9.140625" style="342"/>
    <col min="6652" max="6652" width="5.85546875" style="342" customWidth="1"/>
    <col min="6653" max="6653" width="82.5703125" style="342" customWidth="1"/>
    <col min="6654" max="6654" width="12.5703125" style="342" customWidth="1"/>
    <col min="6655" max="6655" width="13" style="342" customWidth="1"/>
    <col min="6656" max="6656" width="12" style="342" customWidth="1"/>
    <col min="6657" max="6658" width="11.28515625" style="342" customWidth="1"/>
    <col min="6659" max="6659" width="10.42578125" style="342" customWidth="1"/>
    <col min="6660" max="6660" width="12.5703125" style="342" customWidth="1"/>
    <col min="6661" max="6661" width="12.85546875" style="342" customWidth="1"/>
    <col min="6662" max="6662" width="11.85546875" style="342" customWidth="1"/>
    <col min="6663" max="6663" width="16.7109375" style="342" customWidth="1"/>
    <col min="6664" max="6666" width="9.140625" style="342"/>
    <col min="6667" max="6667" width="10.5703125" style="342" bestFit="1" customWidth="1"/>
    <col min="6668" max="6668" width="9.140625" style="342"/>
    <col min="6669" max="6669" width="14.140625" style="342" customWidth="1"/>
    <col min="6670" max="6907" width="9.140625" style="342"/>
    <col min="6908" max="6908" width="5.85546875" style="342" customWidth="1"/>
    <col min="6909" max="6909" width="82.5703125" style="342" customWidth="1"/>
    <col min="6910" max="6910" width="12.5703125" style="342" customWidth="1"/>
    <col min="6911" max="6911" width="13" style="342" customWidth="1"/>
    <col min="6912" max="6912" width="12" style="342" customWidth="1"/>
    <col min="6913" max="6914" width="11.28515625" style="342" customWidth="1"/>
    <col min="6915" max="6915" width="10.42578125" style="342" customWidth="1"/>
    <col min="6916" max="6916" width="12.5703125" style="342" customWidth="1"/>
    <col min="6917" max="6917" width="12.85546875" style="342" customWidth="1"/>
    <col min="6918" max="6918" width="11.85546875" style="342" customWidth="1"/>
    <col min="6919" max="6919" width="16.7109375" style="342" customWidth="1"/>
    <col min="6920" max="6922" width="9.140625" style="342"/>
    <col min="6923" max="6923" width="10.5703125" style="342" bestFit="1" customWidth="1"/>
    <col min="6924" max="6924" width="9.140625" style="342"/>
    <col min="6925" max="6925" width="14.140625" style="342" customWidth="1"/>
    <col min="6926" max="7163" width="9.140625" style="342"/>
    <col min="7164" max="7164" width="5.85546875" style="342" customWidth="1"/>
    <col min="7165" max="7165" width="82.5703125" style="342" customWidth="1"/>
    <col min="7166" max="7166" width="12.5703125" style="342" customWidth="1"/>
    <col min="7167" max="7167" width="13" style="342" customWidth="1"/>
    <col min="7168" max="7168" width="12" style="342" customWidth="1"/>
    <col min="7169" max="7170" width="11.28515625" style="342" customWidth="1"/>
    <col min="7171" max="7171" width="10.42578125" style="342" customWidth="1"/>
    <col min="7172" max="7172" width="12.5703125" style="342" customWidth="1"/>
    <col min="7173" max="7173" width="12.85546875" style="342" customWidth="1"/>
    <col min="7174" max="7174" width="11.85546875" style="342" customWidth="1"/>
    <col min="7175" max="7175" width="16.7109375" style="342" customWidth="1"/>
    <col min="7176" max="7178" width="9.140625" style="342"/>
    <col min="7179" max="7179" width="10.5703125" style="342" bestFit="1" customWidth="1"/>
    <col min="7180" max="7180" width="9.140625" style="342"/>
    <col min="7181" max="7181" width="14.140625" style="342" customWidth="1"/>
    <col min="7182" max="7419" width="9.140625" style="342"/>
    <col min="7420" max="7420" width="5.85546875" style="342" customWidth="1"/>
    <col min="7421" max="7421" width="82.5703125" style="342" customWidth="1"/>
    <col min="7422" max="7422" width="12.5703125" style="342" customWidth="1"/>
    <col min="7423" max="7423" width="13" style="342" customWidth="1"/>
    <col min="7424" max="7424" width="12" style="342" customWidth="1"/>
    <col min="7425" max="7426" width="11.28515625" style="342" customWidth="1"/>
    <col min="7427" max="7427" width="10.42578125" style="342" customWidth="1"/>
    <col min="7428" max="7428" width="12.5703125" style="342" customWidth="1"/>
    <col min="7429" max="7429" width="12.85546875" style="342" customWidth="1"/>
    <col min="7430" max="7430" width="11.85546875" style="342" customWidth="1"/>
    <col min="7431" max="7431" width="16.7109375" style="342" customWidth="1"/>
    <col min="7432" max="7434" width="9.140625" style="342"/>
    <col min="7435" max="7435" width="10.5703125" style="342" bestFit="1" customWidth="1"/>
    <col min="7436" max="7436" width="9.140625" style="342"/>
    <col min="7437" max="7437" width="14.140625" style="342" customWidth="1"/>
    <col min="7438" max="7675" width="9.140625" style="342"/>
    <col min="7676" max="7676" width="5.85546875" style="342" customWidth="1"/>
    <col min="7677" max="7677" width="82.5703125" style="342" customWidth="1"/>
    <col min="7678" max="7678" width="12.5703125" style="342" customWidth="1"/>
    <col min="7679" max="7679" width="13" style="342" customWidth="1"/>
    <col min="7680" max="7680" width="12" style="342" customWidth="1"/>
    <col min="7681" max="7682" width="11.28515625" style="342" customWidth="1"/>
    <col min="7683" max="7683" width="10.42578125" style="342" customWidth="1"/>
    <col min="7684" max="7684" width="12.5703125" style="342" customWidth="1"/>
    <col min="7685" max="7685" width="12.85546875" style="342" customWidth="1"/>
    <col min="7686" max="7686" width="11.85546875" style="342" customWidth="1"/>
    <col min="7687" max="7687" width="16.7109375" style="342" customWidth="1"/>
    <col min="7688" max="7690" width="9.140625" style="342"/>
    <col min="7691" max="7691" width="10.5703125" style="342" bestFit="1" customWidth="1"/>
    <col min="7692" max="7692" width="9.140625" style="342"/>
    <col min="7693" max="7693" width="14.140625" style="342" customWidth="1"/>
    <col min="7694" max="7931" width="9.140625" style="342"/>
    <col min="7932" max="7932" width="5.85546875" style="342" customWidth="1"/>
    <col min="7933" max="7933" width="82.5703125" style="342" customWidth="1"/>
    <col min="7934" max="7934" width="12.5703125" style="342" customWidth="1"/>
    <col min="7935" max="7935" width="13" style="342" customWidth="1"/>
    <col min="7936" max="7936" width="12" style="342" customWidth="1"/>
    <col min="7937" max="7938" width="11.28515625" style="342" customWidth="1"/>
    <col min="7939" max="7939" width="10.42578125" style="342" customWidth="1"/>
    <col min="7940" max="7940" width="12.5703125" style="342" customWidth="1"/>
    <col min="7941" max="7941" width="12.85546875" style="342" customWidth="1"/>
    <col min="7942" max="7942" width="11.85546875" style="342" customWidth="1"/>
    <col min="7943" max="7943" width="16.7109375" style="342" customWidth="1"/>
    <col min="7944" max="7946" width="9.140625" style="342"/>
    <col min="7947" max="7947" width="10.5703125" style="342" bestFit="1" customWidth="1"/>
    <col min="7948" max="7948" width="9.140625" style="342"/>
    <col min="7949" max="7949" width="14.140625" style="342" customWidth="1"/>
    <col min="7950" max="8187" width="9.140625" style="342"/>
    <col min="8188" max="8188" width="5.85546875" style="342" customWidth="1"/>
    <col min="8189" max="8189" width="82.5703125" style="342" customWidth="1"/>
    <col min="8190" max="8190" width="12.5703125" style="342" customWidth="1"/>
    <col min="8191" max="8191" width="13" style="342" customWidth="1"/>
    <col min="8192" max="8192" width="12" style="342" customWidth="1"/>
    <col min="8193" max="8194" width="11.28515625" style="342" customWidth="1"/>
    <col min="8195" max="8195" width="10.42578125" style="342" customWidth="1"/>
    <col min="8196" max="8196" width="12.5703125" style="342" customWidth="1"/>
    <col min="8197" max="8197" width="12.85546875" style="342" customWidth="1"/>
    <col min="8198" max="8198" width="11.85546875" style="342" customWidth="1"/>
    <col min="8199" max="8199" width="16.7109375" style="342" customWidth="1"/>
    <col min="8200" max="8202" width="9.140625" style="342"/>
    <col min="8203" max="8203" width="10.5703125" style="342" bestFit="1" customWidth="1"/>
    <col min="8204" max="8204" width="9.140625" style="342"/>
    <col min="8205" max="8205" width="14.140625" style="342" customWidth="1"/>
    <col min="8206" max="8443" width="9.140625" style="342"/>
    <col min="8444" max="8444" width="5.85546875" style="342" customWidth="1"/>
    <col min="8445" max="8445" width="82.5703125" style="342" customWidth="1"/>
    <col min="8446" max="8446" width="12.5703125" style="342" customWidth="1"/>
    <col min="8447" max="8447" width="13" style="342" customWidth="1"/>
    <col min="8448" max="8448" width="12" style="342" customWidth="1"/>
    <col min="8449" max="8450" width="11.28515625" style="342" customWidth="1"/>
    <col min="8451" max="8451" width="10.42578125" style="342" customWidth="1"/>
    <col min="8452" max="8452" width="12.5703125" style="342" customWidth="1"/>
    <col min="8453" max="8453" width="12.85546875" style="342" customWidth="1"/>
    <col min="8454" max="8454" width="11.85546875" style="342" customWidth="1"/>
    <col min="8455" max="8455" width="16.7109375" style="342" customWidth="1"/>
    <col min="8456" max="8458" width="9.140625" style="342"/>
    <col min="8459" max="8459" width="10.5703125" style="342" bestFit="1" customWidth="1"/>
    <col min="8460" max="8460" width="9.140625" style="342"/>
    <col min="8461" max="8461" width="14.140625" style="342" customWidth="1"/>
    <col min="8462" max="8699" width="9.140625" style="342"/>
    <col min="8700" max="8700" width="5.85546875" style="342" customWidth="1"/>
    <col min="8701" max="8701" width="82.5703125" style="342" customWidth="1"/>
    <col min="8702" max="8702" width="12.5703125" style="342" customWidth="1"/>
    <col min="8703" max="8703" width="13" style="342" customWidth="1"/>
    <col min="8704" max="8704" width="12" style="342" customWidth="1"/>
    <col min="8705" max="8706" width="11.28515625" style="342" customWidth="1"/>
    <col min="8707" max="8707" width="10.42578125" style="342" customWidth="1"/>
    <col min="8708" max="8708" width="12.5703125" style="342" customWidth="1"/>
    <col min="8709" max="8709" width="12.85546875" style="342" customWidth="1"/>
    <col min="8710" max="8710" width="11.85546875" style="342" customWidth="1"/>
    <col min="8711" max="8711" width="16.7109375" style="342" customWidth="1"/>
    <col min="8712" max="8714" width="9.140625" style="342"/>
    <col min="8715" max="8715" width="10.5703125" style="342" bestFit="1" customWidth="1"/>
    <col min="8716" max="8716" width="9.140625" style="342"/>
    <col min="8717" max="8717" width="14.140625" style="342" customWidth="1"/>
    <col min="8718" max="8955" width="9.140625" style="342"/>
    <col min="8956" max="8956" width="5.85546875" style="342" customWidth="1"/>
    <col min="8957" max="8957" width="82.5703125" style="342" customWidth="1"/>
    <col min="8958" max="8958" width="12.5703125" style="342" customWidth="1"/>
    <col min="8959" max="8959" width="13" style="342" customWidth="1"/>
    <col min="8960" max="8960" width="12" style="342" customWidth="1"/>
    <col min="8961" max="8962" width="11.28515625" style="342" customWidth="1"/>
    <col min="8963" max="8963" width="10.42578125" style="342" customWidth="1"/>
    <col min="8964" max="8964" width="12.5703125" style="342" customWidth="1"/>
    <col min="8965" max="8965" width="12.85546875" style="342" customWidth="1"/>
    <col min="8966" max="8966" width="11.85546875" style="342" customWidth="1"/>
    <col min="8967" max="8967" width="16.7109375" style="342" customWidth="1"/>
    <col min="8968" max="8970" width="9.140625" style="342"/>
    <col min="8971" max="8971" width="10.5703125" style="342" bestFit="1" customWidth="1"/>
    <col min="8972" max="8972" width="9.140625" style="342"/>
    <col min="8973" max="8973" width="14.140625" style="342" customWidth="1"/>
    <col min="8974" max="9211" width="9.140625" style="342"/>
    <col min="9212" max="9212" width="5.85546875" style="342" customWidth="1"/>
    <col min="9213" max="9213" width="82.5703125" style="342" customWidth="1"/>
    <col min="9214" max="9214" width="12.5703125" style="342" customWidth="1"/>
    <col min="9215" max="9215" width="13" style="342" customWidth="1"/>
    <col min="9216" max="9216" width="12" style="342" customWidth="1"/>
    <col min="9217" max="9218" width="11.28515625" style="342" customWidth="1"/>
    <col min="9219" max="9219" width="10.42578125" style="342" customWidth="1"/>
    <col min="9220" max="9220" width="12.5703125" style="342" customWidth="1"/>
    <col min="9221" max="9221" width="12.85546875" style="342" customWidth="1"/>
    <col min="9222" max="9222" width="11.85546875" style="342" customWidth="1"/>
    <col min="9223" max="9223" width="16.7109375" style="342" customWidth="1"/>
    <col min="9224" max="9226" width="9.140625" style="342"/>
    <col min="9227" max="9227" width="10.5703125" style="342" bestFit="1" customWidth="1"/>
    <col min="9228" max="9228" width="9.140625" style="342"/>
    <col min="9229" max="9229" width="14.140625" style="342" customWidth="1"/>
    <col min="9230" max="9467" width="9.140625" style="342"/>
    <col min="9468" max="9468" width="5.85546875" style="342" customWidth="1"/>
    <col min="9469" max="9469" width="82.5703125" style="342" customWidth="1"/>
    <col min="9470" max="9470" width="12.5703125" style="342" customWidth="1"/>
    <col min="9471" max="9471" width="13" style="342" customWidth="1"/>
    <col min="9472" max="9472" width="12" style="342" customWidth="1"/>
    <col min="9473" max="9474" width="11.28515625" style="342" customWidth="1"/>
    <col min="9475" max="9475" width="10.42578125" style="342" customWidth="1"/>
    <col min="9476" max="9476" width="12.5703125" style="342" customWidth="1"/>
    <col min="9477" max="9477" width="12.85546875" style="342" customWidth="1"/>
    <col min="9478" max="9478" width="11.85546875" style="342" customWidth="1"/>
    <col min="9479" max="9479" width="16.7109375" style="342" customWidth="1"/>
    <col min="9480" max="9482" width="9.140625" style="342"/>
    <col min="9483" max="9483" width="10.5703125" style="342" bestFit="1" customWidth="1"/>
    <col min="9484" max="9484" width="9.140625" style="342"/>
    <col min="9485" max="9485" width="14.140625" style="342" customWidth="1"/>
    <col min="9486" max="9723" width="9.140625" style="342"/>
    <col min="9724" max="9724" width="5.85546875" style="342" customWidth="1"/>
    <col min="9725" max="9725" width="82.5703125" style="342" customWidth="1"/>
    <col min="9726" max="9726" width="12.5703125" style="342" customWidth="1"/>
    <col min="9727" max="9727" width="13" style="342" customWidth="1"/>
    <col min="9728" max="9728" width="12" style="342" customWidth="1"/>
    <col min="9729" max="9730" width="11.28515625" style="342" customWidth="1"/>
    <col min="9731" max="9731" width="10.42578125" style="342" customWidth="1"/>
    <col min="9732" max="9732" width="12.5703125" style="342" customWidth="1"/>
    <col min="9733" max="9733" width="12.85546875" style="342" customWidth="1"/>
    <col min="9734" max="9734" width="11.85546875" style="342" customWidth="1"/>
    <col min="9735" max="9735" width="16.7109375" style="342" customWidth="1"/>
    <col min="9736" max="9738" width="9.140625" style="342"/>
    <col min="9739" max="9739" width="10.5703125" style="342" bestFit="1" customWidth="1"/>
    <col min="9740" max="9740" width="9.140625" style="342"/>
    <col min="9741" max="9741" width="14.140625" style="342" customWidth="1"/>
    <col min="9742" max="9979" width="9.140625" style="342"/>
    <col min="9980" max="9980" width="5.85546875" style="342" customWidth="1"/>
    <col min="9981" max="9981" width="82.5703125" style="342" customWidth="1"/>
    <col min="9982" max="9982" width="12.5703125" style="342" customWidth="1"/>
    <col min="9983" max="9983" width="13" style="342" customWidth="1"/>
    <col min="9984" max="9984" width="12" style="342" customWidth="1"/>
    <col min="9985" max="9986" width="11.28515625" style="342" customWidth="1"/>
    <col min="9987" max="9987" width="10.42578125" style="342" customWidth="1"/>
    <col min="9988" max="9988" width="12.5703125" style="342" customWidth="1"/>
    <col min="9989" max="9989" width="12.85546875" style="342" customWidth="1"/>
    <col min="9990" max="9990" width="11.85546875" style="342" customWidth="1"/>
    <col min="9991" max="9991" width="16.7109375" style="342" customWidth="1"/>
    <col min="9992" max="9994" width="9.140625" style="342"/>
    <col min="9995" max="9995" width="10.5703125" style="342" bestFit="1" customWidth="1"/>
    <col min="9996" max="9996" width="9.140625" style="342"/>
    <col min="9997" max="9997" width="14.140625" style="342" customWidth="1"/>
    <col min="9998" max="10235" width="9.140625" style="342"/>
    <col min="10236" max="10236" width="5.85546875" style="342" customWidth="1"/>
    <col min="10237" max="10237" width="82.5703125" style="342" customWidth="1"/>
    <col min="10238" max="10238" width="12.5703125" style="342" customWidth="1"/>
    <col min="10239" max="10239" width="13" style="342" customWidth="1"/>
    <col min="10240" max="10240" width="12" style="342" customWidth="1"/>
    <col min="10241" max="10242" width="11.28515625" style="342" customWidth="1"/>
    <col min="10243" max="10243" width="10.42578125" style="342" customWidth="1"/>
    <col min="10244" max="10244" width="12.5703125" style="342" customWidth="1"/>
    <col min="10245" max="10245" width="12.85546875" style="342" customWidth="1"/>
    <col min="10246" max="10246" width="11.85546875" style="342" customWidth="1"/>
    <col min="10247" max="10247" width="16.7109375" style="342" customWidth="1"/>
    <col min="10248" max="10250" width="9.140625" style="342"/>
    <col min="10251" max="10251" width="10.5703125" style="342" bestFit="1" customWidth="1"/>
    <col min="10252" max="10252" width="9.140625" style="342"/>
    <col min="10253" max="10253" width="14.140625" style="342" customWidth="1"/>
    <col min="10254" max="10491" width="9.140625" style="342"/>
    <col min="10492" max="10492" width="5.85546875" style="342" customWidth="1"/>
    <col min="10493" max="10493" width="82.5703125" style="342" customWidth="1"/>
    <col min="10494" max="10494" width="12.5703125" style="342" customWidth="1"/>
    <col min="10495" max="10495" width="13" style="342" customWidth="1"/>
    <col min="10496" max="10496" width="12" style="342" customWidth="1"/>
    <col min="10497" max="10498" width="11.28515625" style="342" customWidth="1"/>
    <col min="10499" max="10499" width="10.42578125" style="342" customWidth="1"/>
    <col min="10500" max="10500" width="12.5703125" style="342" customWidth="1"/>
    <col min="10501" max="10501" width="12.85546875" style="342" customWidth="1"/>
    <col min="10502" max="10502" width="11.85546875" style="342" customWidth="1"/>
    <col min="10503" max="10503" width="16.7109375" style="342" customWidth="1"/>
    <col min="10504" max="10506" width="9.140625" style="342"/>
    <col min="10507" max="10507" width="10.5703125" style="342" bestFit="1" customWidth="1"/>
    <col min="10508" max="10508" width="9.140625" style="342"/>
    <col min="10509" max="10509" width="14.140625" style="342" customWidth="1"/>
    <col min="10510" max="10747" width="9.140625" style="342"/>
    <col min="10748" max="10748" width="5.85546875" style="342" customWidth="1"/>
    <col min="10749" max="10749" width="82.5703125" style="342" customWidth="1"/>
    <col min="10750" max="10750" width="12.5703125" style="342" customWidth="1"/>
    <col min="10751" max="10751" width="13" style="342" customWidth="1"/>
    <col min="10752" max="10752" width="12" style="342" customWidth="1"/>
    <col min="10753" max="10754" width="11.28515625" style="342" customWidth="1"/>
    <col min="10755" max="10755" width="10.42578125" style="342" customWidth="1"/>
    <col min="10756" max="10756" width="12.5703125" style="342" customWidth="1"/>
    <col min="10757" max="10757" width="12.85546875" style="342" customWidth="1"/>
    <col min="10758" max="10758" width="11.85546875" style="342" customWidth="1"/>
    <col min="10759" max="10759" width="16.7109375" style="342" customWidth="1"/>
    <col min="10760" max="10762" width="9.140625" style="342"/>
    <col min="10763" max="10763" width="10.5703125" style="342" bestFit="1" customWidth="1"/>
    <col min="10764" max="10764" width="9.140625" style="342"/>
    <col min="10765" max="10765" width="14.140625" style="342" customWidth="1"/>
    <col min="10766" max="11003" width="9.140625" style="342"/>
    <col min="11004" max="11004" width="5.85546875" style="342" customWidth="1"/>
    <col min="11005" max="11005" width="82.5703125" style="342" customWidth="1"/>
    <col min="11006" max="11006" width="12.5703125" style="342" customWidth="1"/>
    <col min="11007" max="11007" width="13" style="342" customWidth="1"/>
    <col min="11008" max="11008" width="12" style="342" customWidth="1"/>
    <col min="11009" max="11010" width="11.28515625" style="342" customWidth="1"/>
    <col min="11011" max="11011" width="10.42578125" style="342" customWidth="1"/>
    <col min="11012" max="11012" width="12.5703125" style="342" customWidth="1"/>
    <col min="11013" max="11013" width="12.85546875" style="342" customWidth="1"/>
    <col min="11014" max="11014" width="11.85546875" style="342" customWidth="1"/>
    <col min="11015" max="11015" width="16.7109375" style="342" customWidth="1"/>
    <col min="11016" max="11018" width="9.140625" style="342"/>
    <col min="11019" max="11019" width="10.5703125" style="342" bestFit="1" customWidth="1"/>
    <col min="11020" max="11020" width="9.140625" style="342"/>
    <col min="11021" max="11021" width="14.140625" style="342" customWidth="1"/>
    <col min="11022" max="11259" width="9.140625" style="342"/>
    <col min="11260" max="11260" width="5.85546875" style="342" customWidth="1"/>
    <col min="11261" max="11261" width="82.5703125" style="342" customWidth="1"/>
    <col min="11262" max="11262" width="12.5703125" style="342" customWidth="1"/>
    <col min="11263" max="11263" width="13" style="342" customWidth="1"/>
    <col min="11264" max="11264" width="12" style="342" customWidth="1"/>
    <col min="11265" max="11266" width="11.28515625" style="342" customWidth="1"/>
    <col min="11267" max="11267" width="10.42578125" style="342" customWidth="1"/>
    <col min="11268" max="11268" width="12.5703125" style="342" customWidth="1"/>
    <col min="11269" max="11269" width="12.85546875" style="342" customWidth="1"/>
    <col min="11270" max="11270" width="11.85546875" style="342" customWidth="1"/>
    <col min="11271" max="11271" width="16.7109375" style="342" customWidth="1"/>
    <col min="11272" max="11274" width="9.140625" style="342"/>
    <col min="11275" max="11275" width="10.5703125" style="342" bestFit="1" customWidth="1"/>
    <col min="11276" max="11276" width="9.140625" style="342"/>
    <col min="11277" max="11277" width="14.140625" style="342" customWidth="1"/>
    <col min="11278" max="11515" width="9.140625" style="342"/>
    <col min="11516" max="11516" width="5.85546875" style="342" customWidth="1"/>
    <col min="11517" max="11517" width="82.5703125" style="342" customWidth="1"/>
    <col min="11518" max="11518" width="12.5703125" style="342" customWidth="1"/>
    <col min="11519" max="11519" width="13" style="342" customWidth="1"/>
    <col min="11520" max="11520" width="12" style="342" customWidth="1"/>
    <col min="11521" max="11522" width="11.28515625" style="342" customWidth="1"/>
    <col min="11523" max="11523" width="10.42578125" style="342" customWidth="1"/>
    <col min="11524" max="11524" width="12.5703125" style="342" customWidth="1"/>
    <col min="11525" max="11525" width="12.85546875" style="342" customWidth="1"/>
    <col min="11526" max="11526" width="11.85546875" style="342" customWidth="1"/>
    <col min="11527" max="11527" width="16.7109375" style="342" customWidth="1"/>
    <col min="11528" max="11530" width="9.140625" style="342"/>
    <col min="11531" max="11531" width="10.5703125" style="342" bestFit="1" customWidth="1"/>
    <col min="11532" max="11532" width="9.140625" style="342"/>
    <col min="11533" max="11533" width="14.140625" style="342" customWidth="1"/>
    <col min="11534" max="11771" width="9.140625" style="342"/>
    <col min="11772" max="11772" width="5.85546875" style="342" customWidth="1"/>
    <col min="11773" max="11773" width="82.5703125" style="342" customWidth="1"/>
    <col min="11774" max="11774" width="12.5703125" style="342" customWidth="1"/>
    <col min="11775" max="11775" width="13" style="342" customWidth="1"/>
    <col min="11776" max="11776" width="12" style="342" customWidth="1"/>
    <col min="11777" max="11778" width="11.28515625" style="342" customWidth="1"/>
    <col min="11779" max="11779" width="10.42578125" style="342" customWidth="1"/>
    <col min="11780" max="11780" width="12.5703125" style="342" customWidth="1"/>
    <col min="11781" max="11781" width="12.85546875" style="342" customWidth="1"/>
    <col min="11782" max="11782" width="11.85546875" style="342" customWidth="1"/>
    <col min="11783" max="11783" width="16.7109375" style="342" customWidth="1"/>
    <col min="11784" max="11786" width="9.140625" style="342"/>
    <col min="11787" max="11787" width="10.5703125" style="342" bestFit="1" customWidth="1"/>
    <col min="11788" max="11788" width="9.140625" style="342"/>
    <col min="11789" max="11789" width="14.140625" style="342" customWidth="1"/>
    <col min="11790" max="12027" width="9.140625" style="342"/>
    <col min="12028" max="12028" width="5.85546875" style="342" customWidth="1"/>
    <col min="12029" max="12029" width="82.5703125" style="342" customWidth="1"/>
    <col min="12030" max="12030" width="12.5703125" style="342" customWidth="1"/>
    <col min="12031" max="12031" width="13" style="342" customWidth="1"/>
    <col min="12032" max="12032" width="12" style="342" customWidth="1"/>
    <col min="12033" max="12034" width="11.28515625" style="342" customWidth="1"/>
    <col min="12035" max="12035" width="10.42578125" style="342" customWidth="1"/>
    <col min="12036" max="12036" width="12.5703125" style="342" customWidth="1"/>
    <col min="12037" max="12037" width="12.85546875" style="342" customWidth="1"/>
    <col min="12038" max="12038" width="11.85546875" style="342" customWidth="1"/>
    <col min="12039" max="12039" width="16.7109375" style="342" customWidth="1"/>
    <col min="12040" max="12042" width="9.140625" style="342"/>
    <col min="12043" max="12043" width="10.5703125" style="342" bestFit="1" customWidth="1"/>
    <col min="12044" max="12044" width="9.140625" style="342"/>
    <col min="12045" max="12045" width="14.140625" style="342" customWidth="1"/>
    <col min="12046" max="12283" width="9.140625" style="342"/>
    <col min="12284" max="12284" width="5.85546875" style="342" customWidth="1"/>
    <col min="12285" max="12285" width="82.5703125" style="342" customWidth="1"/>
    <col min="12286" max="12286" width="12.5703125" style="342" customWidth="1"/>
    <col min="12287" max="12287" width="13" style="342" customWidth="1"/>
    <col min="12288" max="12288" width="12" style="342" customWidth="1"/>
    <col min="12289" max="12290" width="11.28515625" style="342" customWidth="1"/>
    <col min="12291" max="12291" width="10.42578125" style="342" customWidth="1"/>
    <col min="12292" max="12292" width="12.5703125" style="342" customWidth="1"/>
    <col min="12293" max="12293" width="12.85546875" style="342" customWidth="1"/>
    <col min="12294" max="12294" width="11.85546875" style="342" customWidth="1"/>
    <col min="12295" max="12295" width="16.7109375" style="342" customWidth="1"/>
    <col min="12296" max="12298" width="9.140625" style="342"/>
    <col min="12299" max="12299" width="10.5703125" style="342" bestFit="1" customWidth="1"/>
    <col min="12300" max="12300" width="9.140625" style="342"/>
    <col min="12301" max="12301" width="14.140625" style="342" customWidth="1"/>
    <col min="12302" max="12539" width="9.140625" style="342"/>
    <col min="12540" max="12540" width="5.85546875" style="342" customWidth="1"/>
    <col min="12541" max="12541" width="82.5703125" style="342" customWidth="1"/>
    <col min="12542" max="12542" width="12.5703125" style="342" customWidth="1"/>
    <col min="12543" max="12543" width="13" style="342" customWidth="1"/>
    <col min="12544" max="12544" width="12" style="342" customWidth="1"/>
    <col min="12545" max="12546" width="11.28515625" style="342" customWidth="1"/>
    <col min="12547" max="12547" width="10.42578125" style="342" customWidth="1"/>
    <col min="12548" max="12548" width="12.5703125" style="342" customWidth="1"/>
    <col min="12549" max="12549" width="12.85546875" style="342" customWidth="1"/>
    <col min="12550" max="12550" width="11.85546875" style="342" customWidth="1"/>
    <col min="12551" max="12551" width="16.7109375" style="342" customWidth="1"/>
    <col min="12552" max="12554" width="9.140625" style="342"/>
    <col min="12555" max="12555" width="10.5703125" style="342" bestFit="1" customWidth="1"/>
    <col min="12556" max="12556" width="9.140625" style="342"/>
    <col min="12557" max="12557" width="14.140625" style="342" customWidth="1"/>
    <col min="12558" max="12795" width="9.140625" style="342"/>
    <col min="12796" max="12796" width="5.85546875" style="342" customWidth="1"/>
    <col min="12797" max="12797" width="82.5703125" style="342" customWidth="1"/>
    <col min="12798" max="12798" width="12.5703125" style="342" customWidth="1"/>
    <col min="12799" max="12799" width="13" style="342" customWidth="1"/>
    <col min="12800" max="12800" width="12" style="342" customWidth="1"/>
    <col min="12801" max="12802" width="11.28515625" style="342" customWidth="1"/>
    <col min="12803" max="12803" width="10.42578125" style="342" customWidth="1"/>
    <col min="12804" max="12804" width="12.5703125" style="342" customWidth="1"/>
    <col min="12805" max="12805" width="12.85546875" style="342" customWidth="1"/>
    <col min="12806" max="12806" width="11.85546875" style="342" customWidth="1"/>
    <col min="12807" max="12807" width="16.7109375" style="342" customWidth="1"/>
    <col min="12808" max="12810" width="9.140625" style="342"/>
    <col min="12811" max="12811" width="10.5703125" style="342" bestFit="1" customWidth="1"/>
    <col min="12812" max="12812" width="9.140625" style="342"/>
    <col min="12813" max="12813" width="14.140625" style="342" customWidth="1"/>
    <col min="12814" max="13051" width="9.140625" style="342"/>
    <col min="13052" max="13052" width="5.85546875" style="342" customWidth="1"/>
    <col min="13053" max="13053" width="82.5703125" style="342" customWidth="1"/>
    <col min="13054" max="13054" width="12.5703125" style="342" customWidth="1"/>
    <col min="13055" max="13055" width="13" style="342" customWidth="1"/>
    <col min="13056" max="13056" width="12" style="342" customWidth="1"/>
    <col min="13057" max="13058" width="11.28515625" style="342" customWidth="1"/>
    <col min="13059" max="13059" width="10.42578125" style="342" customWidth="1"/>
    <col min="13060" max="13060" width="12.5703125" style="342" customWidth="1"/>
    <col min="13061" max="13061" width="12.85546875" style="342" customWidth="1"/>
    <col min="13062" max="13062" width="11.85546875" style="342" customWidth="1"/>
    <col min="13063" max="13063" width="16.7109375" style="342" customWidth="1"/>
    <col min="13064" max="13066" width="9.140625" style="342"/>
    <col min="13067" max="13067" width="10.5703125" style="342" bestFit="1" customWidth="1"/>
    <col min="13068" max="13068" width="9.140625" style="342"/>
    <col min="13069" max="13069" width="14.140625" style="342" customWidth="1"/>
    <col min="13070" max="13307" width="9.140625" style="342"/>
    <col min="13308" max="13308" width="5.85546875" style="342" customWidth="1"/>
    <col min="13309" max="13309" width="82.5703125" style="342" customWidth="1"/>
    <col min="13310" max="13310" width="12.5703125" style="342" customWidth="1"/>
    <col min="13311" max="13311" width="13" style="342" customWidth="1"/>
    <col min="13312" max="13312" width="12" style="342" customWidth="1"/>
    <col min="13313" max="13314" width="11.28515625" style="342" customWidth="1"/>
    <col min="13315" max="13315" width="10.42578125" style="342" customWidth="1"/>
    <col min="13316" max="13316" width="12.5703125" style="342" customWidth="1"/>
    <col min="13317" max="13317" width="12.85546875" style="342" customWidth="1"/>
    <col min="13318" max="13318" width="11.85546875" style="342" customWidth="1"/>
    <col min="13319" max="13319" width="16.7109375" style="342" customWidth="1"/>
    <col min="13320" max="13322" width="9.140625" style="342"/>
    <col min="13323" max="13323" width="10.5703125" style="342" bestFit="1" customWidth="1"/>
    <col min="13324" max="13324" width="9.140625" style="342"/>
    <col min="13325" max="13325" width="14.140625" style="342" customWidth="1"/>
    <col min="13326" max="13563" width="9.140625" style="342"/>
    <col min="13564" max="13564" width="5.85546875" style="342" customWidth="1"/>
    <col min="13565" max="13565" width="82.5703125" style="342" customWidth="1"/>
    <col min="13566" max="13566" width="12.5703125" style="342" customWidth="1"/>
    <col min="13567" max="13567" width="13" style="342" customWidth="1"/>
    <col min="13568" max="13568" width="12" style="342" customWidth="1"/>
    <col min="13569" max="13570" width="11.28515625" style="342" customWidth="1"/>
    <col min="13571" max="13571" width="10.42578125" style="342" customWidth="1"/>
    <col min="13572" max="13572" width="12.5703125" style="342" customWidth="1"/>
    <col min="13573" max="13573" width="12.85546875" style="342" customWidth="1"/>
    <col min="13574" max="13574" width="11.85546875" style="342" customWidth="1"/>
    <col min="13575" max="13575" width="16.7109375" style="342" customWidth="1"/>
    <col min="13576" max="13578" width="9.140625" style="342"/>
    <col min="13579" max="13579" width="10.5703125" style="342" bestFit="1" customWidth="1"/>
    <col min="13580" max="13580" width="9.140625" style="342"/>
    <col min="13581" max="13581" width="14.140625" style="342" customWidth="1"/>
    <col min="13582" max="13819" width="9.140625" style="342"/>
    <col min="13820" max="13820" width="5.85546875" style="342" customWidth="1"/>
    <col min="13821" max="13821" width="82.5703125" style="342" customWidth="1"/>
    <col min="13822" max="13822" width="12.5703125" style="342" customWidth="1"/>
    <col min="13823" max="13823" width="13" style="342" customWidth="1"/>
    <col min="13824" max="13824" width="12" style="342" customWidth="1"/>
    <col min="13825" max="13826" width="11.28515625" style="342" customWidth="1"/>
    <col min="13827" max="13827" width="10.42578125" style="342" customWidth="1"/>
    <col min="13828" max="13828" width="12.5703125" style="342" customWidth="1"/>
    <col min="13829" max="13829" width="12.85546875" style="342" customWidth="1"/>
    <col min="13830" max="13830" width="11.85546875" style="342" customWidth="1"/>
    <col min="13831" max="13831" width="16.7109375" style="342" customWidth="1"/>
    <col min="13832" max="13834" width="9.140625" style="342"/>
    <col min="13835" max="13835" width="10.5703125" style="342" bestFit="1" customWidth="1"/>
    <col min="13836" max="13836" width="9.140625" style="342"/>
    <col min="13837" max="13837" width="14.140625" style="342" customWidth="1"/>
    <col min="13838" max="14075" width="9.140625" style="342"/>
    <col min="14076" max="14076" width="5.85546875" style="342" customWidth="1"/>
    <col min="14077" max="14077" width="82.5703125" style="342" customWidth="1"/>
    <col min="14078" max="14078" width="12.5703125" style="342" customWidth="1"/>
    <col min="14079" max="14079" width="13" style="342" customWidth="1"/>
    <col min="14080" max="14080" width="12" style="342" customWidth="1"/>
    <col min="14081" max="14082" width="11.28515625" style="342" customWidth="1"/>
    <col min="14083" max="14083" width="10.42578125" style="342" customWidth="1"/>
    <col min="14084" max="14084" width="12.5703125" style="342" customWidth="1"/>
    <col min="14085" max="14085" width="12.85546875" style="342" customWidth="1"/>
    <col min="14086" max="14086" width="11.85546875" style="342" customWidth="1"/>
    <col min="14087" max="14087" width="16.7109375" style="342" customWidth="1"/>
    <col min="14088" max="14090" width="9.140625" style="342"/>
    <col min="14091" max="14091" width="10.5703125" style="342" bestFit="1" customWidth="1"/>
    <col min="14092" max="14092" width="9.140625" style="342"/>
    <col min="14093" max="14093" width="14.140625" style="342" customWidth="1"/>
    <col min="14094" max="14331" width="9.140625" style="342"/>
    <col min="14332" max="14332" width="5.85546875" style="342" customWidth="1"/>
    <col min="14333" max="14333" width="82.5703125" style="342" customWidth="1"/>
    <col min="14334" max="14334" width="12.5703125" style="342" customWidth="1"/>
    <col min="14335" max="14335" width="13" style="342" customWidth="1"/>
    <col min="14336" max="14336" width="12" style="342" customWidth="1"/>
    <col min="14337" max="14338" width="11.28515625" style="342" customWidth="1"/>
    <col min="14339" max="14339" width="10.42578125" style="342" customWidth="1"/>
    <col min="14340" max="14340" width="12.5703125" style="342" customWidth="1"/>
    <col min="14341" max="14341" width="12.85546875" style="342" customWidth="1"/>
    <col min="14342" max="14342" width="11.85546875" style="342" customWidth="1"/>
    <col min="14343" max="14343" width="16.7109375" style="342" customWidth="1"/>
    <col min="14344" max="14346" width="9.140625" style="342"/>
    <col min="14347" max="14347" width="10.5703125" style="342" bestFit="1" customWidth="1"/>
    <col min="14348" max="14348" width="9.140625" style="342"/>
    <col min="14349" max="14349" width="14.140625" style="342" customWidth="1"/>
    <col min="14350" max="14587" width="9.140625" style="342"/>
    <col min="14588" max="14588" width="5.85546875" style="342" customWidth="1"/>
    <col min="14589" max="14589" width="82.5703125" style="342" customWidth="1"/>
    <col min="14590" max="14590" width="12.5703125" style="342" customWidth="1"/>
    <col min="14591" max="14591" width="13" style="342" customWidth="1"/>
    <col min="14592" max="14592" width="12" style="342" customWidth="1"/>
    <col min="14593" max="14594" width="11.28515625" style="342" customWidth="1"/>
    <col min="14595" max="14595" width="10.42578125" style="342" customWidth="1"/>
    <col min="14596" max="14596" width="12.5703125" style="342" customWidth="1"/>
    <col min="14597" max="14597" width="12.85546875" style="342" customWidth="1"/>
    <col min="14598" max="14598" width="11.85546875" style="342" customWidth="1"/>
    <col min="14599" max="14599" width="16.7109375" style="342" customWidth="1"/>
    <col min="14600" max="14602" width="9.140625" style="342"/>
    <col min="14603" max="14603" width="10.5703125" style="342" bestFit="1" customWidth="1"/>
    <col min="14604" max="14604" width="9.140625" style="342"/>
    <col min="14605" max="14605" width="14.140625" style="342" customWidth="1"/>
    <col min="14606" max="14843" width="9.140625" style="342"/>
    <col min="14844" max="14844" width="5.85546875" style="342" customWidth="1"/>
    <col min="14845" max="14845" width="82.5703125" style="342" customWidth="1"/>
    <col min="14846" max="14846" width="12.5703125" style="342" customWidth="1"/>
    <col min="14847" max="14847" width="13" style="342" customWidth="1"/>
    <col min="14848" max="14848" width="12" style="342" customWidth="1"/>
    <col min="14849" max="14850" width="11.28515625" style="342" customWidth="1"/>
    <col min="14851" max="14851" width="10.42578125" style="342" customWidth="1"/>
    <col min="14852" max="14852" width="12.5703125" style="342" customWidth="1"/>
    <col min="14853" max="14853" width="12.85546875" style="342" customWidth="1"/>
    <col min="14854" max="14854" width="11.85546875" style="342" customWidth="1"/>
    <col min="14855" max="14855" width="16.7109375" style="342" customWidth="1"/>
    <col min="14856" max="14858" width="9.140625" style="342"/>
    <col min="14859" max="14859" width="10.5703125" style="342" bestFit="1" customWidth="1"/>
    <col min="14860" max="14860" width="9.140625" style="342"/>
    <col min="14861" max="14861" width="14.140625" style="342" customWidth="1"/>
    <col min="14862" max="15099" width="9.140625" style="342"/>
    <col min="15100" max="15100" width="5.85546875" style="342" customWidth="1"/>
    <col min="15101" max="15101" width="82.5703125" style="342" customWidth="1"/>
    <col min="15102" max="15102" width="12.5703125" style="342" customWidth="1"/>
    <col min="15103" max="15103" width="13" style="342" customWidth="1"/>
    <col min="15104" max="15104" width="12" style="342" customWidth="1"/>
    <col min="15105" max="15106" width="11.28515625" style="342" customWidth="1"/>
    <col min="15107" max="15107" width="10.42578125" style="342" customWidth="1"/>
    <col min="15108" max="15108" width="12.5703125" style="342" customWidth="1"/>
    <col min="15109" max="15109" width="12.85546875" style="342" customWidth="1"/>
    <col min="15110" max="15110" width="11.85546875" style="342" customWidth="1"/>
    <col min="15111" max="15111" width="16.7109375" style="342" customWidth="1"/>
    <col min="15112" max="15114" width="9.140625" style="342"/>
    <col min="15115" max="15115" width="10.5703125" style="342" bestFit="1" customWidth="1"/>
    <col min="15116" max="15116" width="9.140625" style="342"/>
    <col min="15117" max="15117" width="14.140625" style="342" customWidth="1"/>
    <col min="15118" max="15355" width="9.140625" style="342"/>
    <col min="15356" max="15356" width="5.85546875" style="342" customWidth="1"/>
    <col min="15357" max="15357" width="82.5703125" style="342" customWidth="1"/>
    <col min="15358" max="15358" width="12.5703125" style="342" customWidth="1"/>
    <col min="15359" max="15359" width="13" style="342" customWidth="1"/>
    <col min="15360" max="15360" width="12" style="342" customWidth="1"/>
    <col min="15361" max="15362" width="11.28515625" style="342" customWidth="1"/>
    <col min="15363" max="15363" width="10.42578125" style="342" customWidth="1"/>
    <col min="15364" max="15364" width="12.5703125" style="342" customWidth="1"/>
    <col min="15365" max="15365" width="12.85546875" style="342" customWidth="1"/>
    <col min="15366" max="15366" width="11.85546875" style="342" customWidth="1"/>
    <col min="15367" max="15367" width="16.7109375" style="342" customWidth="1"/>
    <col min="15368" max="15370" width="9.140625" style="342"/>
    <col min="15371" max="15371" width="10.5703125" style="342" bestFit="1" customWidth="1"/>
    <col min="15372" max="15372" width="9.140625" style="342"/>
    <col min="15373" max="15373" width="14.140625" style="342" customWidth="1"/>
    <col min="15374" max="15611" width="9.140625" style="342"/>
    <col min="15612" max="15612" width="5.85546875" style="342" customWidth="1"/>
    <col min="15613" max="15613" width="82.5703125" style="342" customWidth="1"/>
    <col min="15614" max="15614" width="12.5703125" style="342" customWidth="1"/>
    <col min="15615" max="15615" width="13" style="342" customWidth="1"/>
    <col min="15616" max="15616" width="12" style="342" customWidth="1"/>
    <col min="15617" max="15618" width="11.28515625" style="342" customWidth="1"/>
    <col min="15619" max="15619" width="10.42578125" style="342" customWidth="1"/>
    <col min="15620" max="15620" width="12.5703125" style="342" customWidth="1"/>
    <col min="15621" max="15621" width="12.85546875" style="342" customWidth="1"/>
    <col min="15622" max="15622" width="11.85546875" style="342" customWidth="1"/>
    <col min="15623" max="15623" width="16.7109375" style="342" customWidth="1"/>
    <col min="15624" max="15626" width="9.140625" style="342"/>
    <col min="15627" max="15627" width="10.5703125" style="342" bestFit="1" customWidth="1"/>
    <col min="15628" max="15628" width="9.140625" style="342"/>
    <col min="15629" max="15629" width="14.140625" style="342" customWidth="1"/>
    <col min="15630" max="15867" width="9.140625" style="342"/>
    <col min="15868" max="15868" width="5.85546875" style="342" customWidth="1"/>
    <col min="15869" max="15869" width="82.5703125" style="342" customWidth="1"/>
    <col min="15870" max="15870" width="12.5703125" style="342" customWidth="1"/>
    <col min="15871" max="15871" width="13" style="342" customWidth="1"/>
    <col min="15872" max="15872" width="12" style="342" customWidth="1"/>
    <col min="15873" max="15874" width="11.28515625" style="342" customWidth="1"/>
    <col min="15875" max="15875" width="10.42578125" style="342" customWidth="1"/>
    <col min="15876" max="15876" width="12.5703125" style="342" customWidth="1"/>
    <col min="15877" max="15877" width="12.85546875" style="342" customWidth="1"/>
    <col min="15878" max="15878" width="11.85546875" style="342" customWidth="1"/>
    <col min="15879" max="15879" width="16.7109375" style="342" customWidth="1"/>
    <col min="15880" max="15882" width="9.140625" style="342"/>
    <col min="15883" max="15883" width="10.5703125" style="342" bestFit="1" customWidth="1"/>
    <col min="15884" max="15884" width="9.140625" style="342"/>
    <col min="15885" max="15885" width="14.140625" style="342" customWidth="1"/>
    <col min="15886" max="16123" width="9.140625" style="342"/>
    <col min="16124" max="16124" width="5.85546875" style="342" customWidth="1"/>
    <col min="16125" max="16125" width="82.5703125" style="342" customWidth="1"/>
    <col min="16126" max="16126" width="12.5703125" style="342" customWidth="1"/>
    <col min="16127" max="16127" width="13" style="342" customWidth="1"/>
    <col min="16128" max="16128" width="12" style="342" customWidth="1"/>
    <col min="16129" max="16130" width="11.28515625" style="342" customWidth="1"/>
    <col min="16131" max="16131" width="10.42578125" style="342" customWidth="1"/>
    <col min="16132" max="16132" width="12.5703125" style="342" customWidth="1"/>
    <col min="16133" max="16133" width="12.85546875" style="342" customWidth="1"/>
    <col min="16134" max="16134" width="11.85546875" style="342" customWidth="1"/>
    <col min="16135" max="16135" width="16.7109375" style="342" customWidth="1"/>
    <col min="16136" max="16138" width="9.140625" style="342"/>
    <col min="16139" max="16139" width="10.5703125" style="342" bestFit="1" customWidth="1"/>
    <col min="16140" max="16140" width="9.140625" style="342"/>
    <col min="16141" max="16141" width="14.140625" style="342" customWidth="1"/>
    <col min="16142" max="16384" width="9.140625" style="342"/>
  </cols>
  <sheetData>
    <row r="1" spans="1:248">
      <c r="J1" s="1045" t="s">
        <v>441</v>
      </c>
      <c r="K1" s="1045"/>
      <c r="L1" s="1045"/>
    </row>
    <row r="2" spans="1:248" s="343" customFormat="1">
      <c r="A2" s="1046" t="s">
        <v>442</v>
      </c>
      <c r="B2" s="1046"/>
      <c r="C2" s="1046"/>
      <c r="D2" s="1046"/>
      <c r="E2" s="1046"/>
      <c r="F2" s="1046"/>
      <c r="G2" s="1046"/>
      <c r="H2" s="1046"/>
      <c r="I2" s="1046"/>
      <c r="J2" s="1046"/>
      <c r="K2" s="1046"/>
      <c r="L2" s="1046"/>
    </row>
    <row r="3" spans="1:248" s="343" customFormat="1">
      <c r="A3" s="1047" t="str">
        <f>'06b. BS tinh'!A3:E3</f>
        <v>(Kèm theo Tờ trình số         /TTr-UBND ngày      tháng       năm 2023 của UBND tỉnh)</v>
      </c>
      <c r="B3" s="1047"/>
      <c r="C3" s="1047"/>
      <c r="D3" s="1047"/>
      <c r="E3" s="1047"/>
      <c r="F3" s="1047"/>
      <c r="G3" s="1047"/>
      <c r="H3" s="1047"/>
      <c r="I3" s="1047"/>
      <c r="J3" s="1047"/>
      <c r="K3" s="1047"/>
      <c r="L3" s="1047"/>
    </row>
    <row r="4" spans="1:248">
      <c r="J4" s="1048" t="s">
        <v>67</v>
      </c>
      <c r="K4" s="1048"/>
      <c r="L4" s="1048"/>
    </row>
    <row r="5" spans="1:248" s="345" customFormat="1" ht="37.5">
      <c r="A5" s="344" t="s">
        <v>175</v>
      </c>
      <c r="B5" s="344" t="s">
        <v>4</v>
      </c>
      <c r="C5" s="344" t="s">
        <v>443</v>
      </c>
      <c r="D5" s="344" t="s">
        <v>444</v>
      </c>
      <c r="E5" s="344" t="s">
        <v>445</v>
      </c>
      <c r="F5" s="344" t="s">
        <v>446</v>
      </c>
      <c r="G5" s="344" t="s">
        <v>447</v>
      </c>
      <c r="H5" s="344" t="s">
        <v>448</v>
      </c>
      <c r="I5" s="344" t="s">
        <v>449</v>
      </c>
      <c r="J5" s="344" t="s">
        <v>450</v>
      </c>
      <c r="K5" s="344" t="s">
        <v>451</v>
      </c>
      <c r="L5" s="344" t="s">
        <v>452</v>
      </c>
    </row>
    <row r="6" spans="1:248" s="345" customFormat="1">
      <c r="A6" s="346"/>
      <c r="B6" s="347" t="s">
        <v>454</v>
      </c>
      <c r="C6" s="348">
        <f>C7+C14+C24</f>
        <v>208965.3</v>
      </c>
      <c r="D6" s="348">
        <f>D7+D14+D24</f>
        <v>32828.06</v>
      </c>
      <c r="E6" s="348">
        <f t="shared" ref="E6:K6" si="0">E7+E14+E24</f>
        <v>27317.84</v>
      </c>
      <c r="F6" s="348">
        <f t="shared" si="0"/>
        <v>16118.84</v>
      </c>
      <c r="G6" s="348">
        <f t="shared" si="0"/>
        <v>31311.759999999998</v>
      </c>
      <c r="H6" s="348">
        <f t="shared" si="0"/>
        <v>30109.64</v>
      </c>
      <c r="I6" s="348">
        <f t="shared" si="0"/>
        <v>22668.16</v>
      </c>
      <c r="J6" s="348">
        <f t="shared" si="0"/>
        <v>27571</v>
      </c>
      <c r="K6" s="348">
        <f t="shared" si="0"/>
        <v>21040</v>
      </c>
      <c r="L6" s="346"/>
    </row>
    <row r="7" spans="1:248" s="345" customFormat="1">
      <c r="A7" s="346" t="s">
        <v>20</v>
      </c>
      <c r="B7" s="347" t="s">
        <v>455</v>
      </c>
      <c r="C7" s="348">
        <f>SUM(C8:C13)</f>
        <v>162364</v>
      </c>
      <c r="D7" s="348">
        <f>SUM(D8:D13)</f>
        <v>29744</v>
      </c>
      <c r="E7" s="348">
        <f t="shared" ref="E7:K7" si="1">SUM(E8:E13)</f>
        <v>15530</v>
      </c>
      <c r="F7" s="348">
        <f t="shared" si="1"/>
        <v>10140</v>
      </c>
      <c r="G7" s="348">
        <f t="shared" si="1"/>
        <v>23713</v>
      </c>
      <c r="H7" s="348">
        <f t="shared" si="1"/>
        <v>23223</v>
      </c>
      <c r="I7" s="348">
        <f t="shared" si="1"/>
        <v>20402</v>
      </c>
      <c r="J7" s="348">
        <f t="shared" si="1"/>
        <v>25492</v>
      </c>
      <c r="K7" s="348">
        <f t="shared" si="1"/>
        <v>14120</v>
      </c>
      <c r="L7" s="346"/>
    </row>
    <row r="8" spans="1:248" ht="37.5" hidden="1">
      <c r="A8" s="349">
        <v>1</v>
      </c>
      <c r="B8" s="350" t="s">
        <v>406</v>
      </c>
      <c r="C8" s="350">
        <f t="shared" ref="C8:C13" si="2">SUM(D8:K8)</f>
        <v>0</v>
      </c>
      <c r="D8" s="351"/>
      <c r="E8" s="351"/>
      <c r="F8" s="351"/>
      <c r="G8" s="351"/>
      <c r="H8" s="351"/>
      <c r="I8" s="351"/>
      <c r="J8" s="351"/>
      <c r="K8" s="351"/>
      <c r="L8" s="349" t="s">
        <v>404</v>
      </c>
    </row>
    <row r="9" spans="1:248" s="353" customFormat="1" ht="75">
      <c r="A9" s="349">
        <v>1</v>
      </c>
      <c r="B9" s="352" t="s">
        <v>456</v>
      </c>
      <c r="C9" s="350">
        <f>SUM(D9:K9)</f>
        <v>80153</v>
      </c>
      <c r="D9" s="350">
        <v>20015</v>
      </c>
      <c r="E9" s="350">
        <v>4581</v>
      </c>
      <c r="F9" s="350">
        <v>3838</v>
      </c>
      <c r="G9" s="350">
        <v>11610</v>
      </c>
      <c r="H9" s="350">
        <v>11407</v>
      </c>
      <c r="I9" s="350">
        <v>6652</v>
      </c>
      <c r="J9" s="350">
        <v>17608</v>
      </c>
      <c r="K9" s="350">
        <v>4442</v>
      </c>
      <c r="L9" s="349" t="s">
        <v>457</v>
      </c>
    </row>
    <row r="10" spans="1:248" s="354" customFormat="1" ht="75">
      <c r="A10" s="349">
        <v>2</v>
      </c>
      <c r="B10" s="350" t="s">
        <v>458</v>
      </c>
      <c r="C10" s="350">
        <f t="shared" si="2"/>
        <v>66270</v>
      </c>
      <c r="D10" s="350">
        <v>8801</v>
      </c>
      <c r="E10" s="350">
        <v>9869</v>
      </c>
      <c r="F10" s="350">
        <v>5042</v>
      </c>
      <c r="G10" s="350">
        <v>9059</v>
      </c>
      <c r="H10" s="350">
        <v>8158</v>
      </c>
      <c r="I10" s="350">
        <v>12083</v>
      </c>
      <c r="J10" s="350">
        <v>6673</v>
      </c>
      <c r="K10" s="350">
        <v>6585</v>
      </c>
      <c r="L10" s="349" t="s">
        <v>457</v>
      </c>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53"/>
      <c r="CB10" s="353"/>
      <c r="CC10" s="353"/>
      <c r="CD10" s="353"/>
      <c r="CE10" s="353"/>
      <c r="CF10" s="353"/>
      <c r="CG10" s="353"/>
      <c r="CH10" s="353"/>
      <c r="CI10" s="353"/>
      <c r="CJ10" s="353"/>
      <c r="CK10" s="353"/>
      <c r="CL10" s="353"/>
      <c r="CM10" s="353"/>
      <c r="CN10" s="353"/>
      <c r="CO10" s="353"/>
      <c r="CP10" s="353"/>
      <c r="CQ10" s="353"/>
      <c r="CR10" s="353"/>
      <c r="CS10" s="353"/>
      <c r="CT10" s="353"/>
      <c r="CU10" s="353"/>
      <c r="CV10" s="353"/>
      <c r="CW10" s="353"/>
      <c r="CX10" s="353"/>
      <c r="CY10" s="353"/>
      <c r="CZ10" s="353"/>
      <c r="DA10" s="353"/>
      <c r="DB10" s="353"/>
      <c r="DC10" s="353"/>
      <c r="DD10" s="353"/>
      <c r="DE10" s="353"/>
      <c r="DF10" s="353"/>
      <c r="DG10" s="353"/>
      <c r="DH10" s="353"/>
      <c r="DI10" s="353"/>
      <c r="DJ10" s="353"/>
      <c r="DK10" s="353"/>
      <c r="DL10" s="353"/>
      <c r="DM10" s="353"/>
      <c r="DN10" s="353"/>
      <c r="DO10" s="353"/>
      <c r="DP10" s="353"/>
      <c r="DQ10" s="353"/>
      <c r="DR10" s="353"/>
      <c r="DS10" s="353"/>
      <c r="DT10" s="353"/>
      <c r="DU10" s="353"/>
      <c r="DV10" s="353"/>
      <c r="DW10" s="353"/>
      <c r="DX10" s="353"/>
      <c r="DY10" s="353"/>
      <c r="DZ10" s="353"/>
      <c r="EA10" s="353"/>
      <c r="EB10" s="353"/>
      <c r="EC10" s="353"/>
      <c r="ED10" s="353"/>
      <c r="EE10" s="353"/>
      <c r="EF10" s="353"/>
      <c r="EG10" s="353"/>
      <c r="EH10" s="353"/>
      <c r="EI10" s="353"/>
      <c r="EJ10" s="353"/>
      <c r="EK10" s="353"/>
      <c r="EL10" s="353"/>
      <c r="EM10" s="353"/>
      <c r="EN10" s="353"/>
      <c r="EO10" s="353"/>
      <c r="EP10" s="353"/>
      <c r="EQ10" s="353"/>
      <c r="ER10" s="353"/>
      <c r="ES10" s="353"/>
      <c r="ET10" s="353"/>
      <c r="EU10" s="353"/>
      <c r="EV10" s="353"/>
      <c r="EW10" s="353"/>
      <c r="EX10" s="353"/>
      <c r="EY10" s="353"/>
      <c r="EZ10" s="353"/>
      <c r="FA10" s="353"/>
      <c r="FB10" s="353"/>
      <c r="FC10" s="353"/>
      <c r="FD10" s="353"/>
      <c r="FE10" s="353"/>
      <c r="FF10" s="353"/>
      <c r="FG10" s="353"/>
      <c r="FH10" s="353"/>
      <c r="FI10" s="353"/>
      <c r="FJ10" s="353"/>
      <c r="FK10" s="353"/>
      <c r="FL10" s="353"/>
      <c r="FM10" s="353"/>
      <c r="FN10" s="353"/>
      <c r="FO10" s="353"/>
      <c r="FP10" s="353"/>
      <c r="FQ10" s="353"/>
      <c r="FR10" s="353"/>
      <c r="FS10" s="353"/>
      <c r="FT10" s="353"/>
      <c r="FU10" s="353"/>
      <c r="FV10" s="353"/>
      <c r="FW10" s="353"/>
      <c r="FX10" s="353"/>
      <c r="FY10" s="353"/>
      <c r="FZ10" s="353"/>
      <c r="GA10" s="353"/>
      <c r="GB10" s="353"/>
      <c r="GC10" s="353"/>
      <c r="GD10" s="353"/>
      <c r="GE10" s="353"/>
      <c r="GF10" s="353"/>
      <c r="GG10" s="353"/>
      <c r="GH10" s="353"/>
      <c r="GI10" s="353"/>
      <c r="GJ10" s="353"/>
      <c r="GK10" s="353"/>
      <c r="GL10" s="353"/>
      <c r="GM10" s="353"/>
      <c r="GN10" s="353"/>
      <c r="GO10" s="353"/>
      <c r="GP10" s="353"/>
      <c r="GQ10" s="353"/>
      <c r="GR10" s="353"/>
      <c r="GS10" s="353"/>
      <c r="GT10" s="353"/>
      <c r="GU10" s="353"/>
      <c r="GV10" s="353"/>
      <c r="GW10" s="353"/>
      <c r="GX10" s="353"/>
      <c r="GY10" s="353"/>
      <c r="GZ10" s="353"/>
      <c r="HA10" s="353"/>
      <c r="HB10" s="353"/>
      <c r="HC10" s="353"/>
      <c r="HD10" s="353"/>
      <c r="HE10" s="353"/>
      <c r="HF10" s="353"/>
      <c r="HG10" s="353"/>
      <c r="HH10" s="353"/>
      <c r="HI10" s="353"/>
      <c r="HJ10" s="353"/>
      <c r="HK10" s="353"/>
      <c r="HL10" s="353"/>
      <c r="HM10" s="353"/>
      <c r="HN10" s="353"/>
      <c r="HO10" s="353"/>
      <c r="HP10" s="353"/>
      <c r="HQ10" s="353"/>
      <c r="HR10" s="353"/>
      <c r="HS10" s="353"/>
      <c r="HT10" s="353"/>
      <c r="HU10" s="353"/>
      <c r="HV10" s="353"/>
      <c r="HW10" s="353"/>
      <c r="HX10" s="353"/>
      <c r="HY10" s="353"/>
      <c r="HZ10" s="353"/>
      <c r="IA10" s="353"/>
      <c r="IB10" s="353"/>
      <c r="IC10" s="353"/>
      <c r="ID10" s="353"/>
      <c r="IE10" s="353"/>
      <c r="IF10" s="353"/>
      <c r="IG10" s="353"/>
      <c r="IH10" s="353"/>
      <c r="II10" s="353"/>
      <c r="IJ10" s="353"/>
      <c r="IK10" s="353"/>
      <c r="IL10" s="353"/>
      <c r="IM10" s="353"/>
      <c r="IN10" s="353"/>
    </row>
    <row r="11" spans="1:248" ht="37.5">
      <c r="A11" s="349">
        <v>3</v>
      </c>
      <c r="B11" s="352" t="s">
        <v>459</v>
      </c>
      <c r="C11" s="350">
        <f t="shared" si="2"/>
        <v>11927</v>
      </c>
      <c r="D11" s="350">
        <v>928</v>
      </c>
      <c r="E11" s="350">
        <v>1080</v>
      </c>
      <c r="F11" s="350">
        <v>1260</v>
      </c>
      <c r="G11" s="350">
        <v>3044</v>
      </c>
      <c r="H11" s="350">
        <v>1500</v>
      </c>
      <c r="I11" s="350">
        <v>1638</v>
      </c>
      <c r="J11" s="350">
        <v>1211</v>
      </c>
      <c r="K11" s="350">
        <v>1266</v>
      </c>
      <c r="L11" s="349" t="s">
        <v>378</v>
      </c>
    </row>
    <row r="12" spans="1:248">
      <c r="A12" s="349">
        <v>4</v>
      </c>
      <c r="B12" s="350" t="s">
        <v>460</v>
      </c>
      <c r="C12" s="350">
        <f t="shared" si="2"/>
        <v>255</v>
      </c>
      <c r="D12" s="351"/>
      <c r="E12" s="350"/>
      <c r="F12" s="350"/>
      <c r="G12" s="350"/>
      <c r="H12" s="350">
        <v>226</v>
      </c>
      <c r="I12" s="350">
        <v>29</v>
      </c>
      <c r="J12" s="350"/>
      <c r="K12" s="350"/>
      <c r="L12" s="349" t="s">
        <v>370</v>
      </c>
    </row>
    <row r="13" spans="1:248" ht="37.5">
      <c r="A13" s="349">
        <v>5</v>
      </c>
      <c r="B13" s="350" t="s">
        <v>461</v>
      </c>
      <c r="C13" s="350">
        <f t="shared" si="2"/>
        <v>3759</v>
      </c>
      <c r="D13" s="351"/>
      <c r="E13" s="350"/>
      <c r="F13" s="350"/>
      <c r="G13" s="350"/>
      <c r="H13" s="350">
        <v>1932</v>
      </c>
      <c r="I13" s="350"/>
      <c r="J13" s="350"/>
      <c r="K13" s="350">
        <v>1827</v>
      </c>
      <c r="L13" s="349" t="s">
        <v>378</v>
      </c>
    </row>
    <row r="14" spans="1:248" s="343" customFormat="1">
      <c r="A14" s="346" t="s">
        <v>24</v>
      </c>
      <c r="B14" s="355" t="s">
        <v>462</v>
      </c>
      <c r="C14" s="356">
        <f t="shared" ref="C14:K14" si="3">SUM(C15:C23)</f>
        <v>45597</v>
      </c>
      <c r="D14" s="356">
        <f t="shared" si="3"/>
        <v>2913</v>
      </c>
      <c r="E14" s="356">
        <f t="shared" si="3"/>
        <v>11702</v>
      </c>
      <c r="F14" s="356">
        <f t="shared" si="3"/>
        <v>5967</v>
      </c>
      <c r="G14" s="356">
        <f t="shared" si="3"/>
        <v>7433</v>
      </c>
      <c r="H14" s="356">
        <f t="shared" si="3"/>
        <v>6860</v>
      </c>
      <c r="I14" s="356">
        <f t="shared" si="3"/>
        <v>2167</v>
      </c>
      <c r="J14" s="356">
        <f t="shared" si="3"/>
        <v>1635</v>
      </c>
      <c r="K14" s="356">
        <f t="shared" si="3"/>
        <v>6920</v>
      </c>
      <c r="L14" s="346"/>
    </row>
    <row r="15" spans="1:248" ht="37.5">
      <c r="A15" s="349">
        <v>1</v>
      </c>
      <c r="B15" s="350" t="s">
        <v>463</v>
      </c>
      <c r="C15" s="350">
        <f t="shared" ref="C15:C23" si="4">SUM(D15:K15)</f>
        <v>42522</v>
      </c>
      <c r="D15" s="350">
        <f>1038+1492</f>
        <v>2530</v>
      </c>
      <c r="E15" s="350">
        <f>8760+2422</f>
        <v>11182</v>
      </c>
      <c r="F15" s="350">
        <v>5305</v>
      </c>
      <c r="G15" s="350">
        <v>7240</v>
      </c>
      <c r="H15" s="350">
        <v>6671</v>
      </c>
      <c r="I15" s="350">
        <f>723+1225</f>
        <v>1948</v>
      </c>
      <c r="J15" s="350">
        <v>963</v>
      </c>
      <c r="K15" s="350">
        <v>6683</v>
      </c>
      <c r="L15" s="349" t="s">
        <v>404</v>
      </c>
    </row>
    <row r="16" spans="1:248" ht="37.5">
      <c r="A16" s="349">
        <v>2</v>
      </c>
      <c r="B16" s="350" t="s">
        <v>464</v>
      </c>
      <c r="C16" s="350">
        <f t="shared" si="4"/>
        <v>1325</v>
      </c>
      <c r="D16" s="350">
        <v>258</v>
      </c>
      <c r="E16" s="350">
        <v>357</v>
      </c>
      <c r="F16" s="350">
        <v>40</v>
      </c>
      <c r="G16" s="350">
        <v>193</v>
      </c>
      <c r="H16" s="350">
        <v>0</v>
      </c>
      <c r="I16" s="350">
        <v>177</v>
      </c>
      <c r="J16" s="350">
        <v>132</v>
      </c>
      <c r="K16" s="350">
        <v>168</v>
      </c>
      <c r="L16" s="349" t="s">
        <v>374</v>
      </c>
      <c r="M16" s="341"/>
    </row>
    <row r="17" spans="1:14" ht="37.5">
      <c r="A17" s="349">
        <v>3</v>
      </c>
      <c r="B17" s="352" t="s">
        <v>465</v>
      </c>
      <c r="C17" s="350">
        <f t="shared" si="4"/>
        <v>205</v>
      </c>
      <c r="D17" s="350">
        <v>125</v>
      </c>
      <c r="E17" s="350">
        <v>58</v>
      </c>
      <c r="F17" s="350">
        <v>2</v>
      </c>
      <c r="G17" s="350"/>
      <c r="H17" s="350"/>
      <c r="I17" s="350"/>
      <c r="J17" s="350">
        <v>20</v>
      </c>
      <c r="K17" s="350"/>
      <c r="L17" s="349" t="s">
        <v>380</v>
      </c>
      <c r="M17" s="341"/>
      <c r="N17" s="341"/>
    </row>
    <row r="18" spans="1:14" ht="37.5">
      <c r="A18" s="349">
        <v>4</v>
      </c>
      <c r="B18" s="350" t="s">
        <v>466</v>
      </c>
      <c r="C18" s="350">
        <f t="shared" si="4"/>
        <v>394</v>
      </c>
      <c r="D18" s="350"/>
      <c r="E18" s="350">
        <v>105</v>
      </c>
      <c r="F18" s="350">
        <v>120</v>
      </c>
      <c r="G18" s="350"/>
      <c r="H18" s="350">
        <v>58</v>
      </c>
      <c r="I18" s="350">
        <v>42</v>
      </c>
      <c r="J18" s="350"/>
      <c r="K18" s="350">
        <v>69</v>
      </c>
      <c r="L18" s="349" t="s">
        <v>370</v>
      </c>
    </row>
    <row r="19" spans="1:14" ht="37.5">
      <c r="A19" s="349">
        <v>5</v>
      </c>
      <c r="B19" s="350" t="s">
        <v>467</v>
      </c>
      <c r="C19" s="350">
        <f t="shared" si="4"/>
        <v>29</v>
      </c>
      <c r="D19" s="351"/>
      <c r="E19" s="350"/>
      <c r="F19" s="350"/>
      <c r="G19" s="350"/>
      <c r="H19" s="350">
        <v>20</v>
      </c>
      <c r="I19" s="350"/>
      <c r="J19" s="350">
        <v>9</v>
      </c>
      <c r="K19" s="350"/>
      <c r="L19" s="349" t="s">
        <v>457</v>
      </c>
    </row>
    <row r="20" spans="1:14" ht="37.5">
      <c r="A20" s="349">
        <v>6</v>
      </c>
      <c r="B20" s="350" t="s">
        <v>468</v>
      </c>
      <c r="C20" s="350">
        <f t="shared" si="4"/>
        <v>11</v>
      </c>
      <c r="D20" s="351"/>
      <c r="E20" s="350"/>
      <c r="F20" s="350"/>
      <c r="G20" s="350"/>
      <c r="H20" s="350"/>
      <c r="I20" s="350"/>
      <c r="J20" s="350">
        <v>11</v>
      </c>
      <c r="K20" s="350"/>
      <c r="L20" s="349" t="s">
        <v>404</v>
      </c>
    </row>
    <row r="21" spans="1:14" ht="37.5">
      <c r="A21" s="349">
        <v>7</v>
      </c>
      <c r="B21" s="350" t="s">
        <v>469</v>
      </c>
      <c r="C21" s="350">
        <f t="shared" si="4"/>
        <v>95</v>
      </c>
      <c r="D21" s="351"/>
      <c r="E21" s="350"/>
      <c r="F21" s="350"/>
      <c r="G21" s="350"/>
      <c r="H21" s="350">
        <v>95</v>
      </c>
      <c r="I21" s="350"/>
      <c r="J21" s="350"/>
      <c r="K21" s="350"/>
      <c r="L21" s="349" t="s">
        <v>378</v>
      </c>
    </row>
    <row r="22" spans="1:14">
      <c r="A22" s="349">
        <v>8</v>
      </c>
      <c r="B22" s="350" t="s">
        <v>470</v>
      </c>
      <c r="C22" s="350">
        <f t="shared" si="4"/>
        <v>16</v>
      </c>
      <c r="D22" s="351"/>
      <c r="E22" s="350"/>
      <c r="F22" s="350"/>
      <c r="G22" s="350"/>
      <c r="H22" s="350">
        <v>16</v>
      </c>
      <c r="I22" s="350"/>
      <c r="J22" s="350"/>
      <c r="K22" s="350"/>
      <c r="L22" s="349" t="s">
        <v>471</v>
      </c>
    </row>
    <row r="23" spans="1:14" ht="56.25">
      <c r="A23" s="349">
        <v>9</v>
      </c>
      <c r="B23" s="350" t="s">
        <v>472</v>
      </c>
      <c r="C23" s="350">
        <f t="shared" si="4"/>
        <v>1000</v>
      </c>
      <c r="D23" s="351"/>
      <c r="E23" s="350"/>
      <c r="F23" s="350">
        <v>500</v>
      </c>
      <c r="G23" s="350"/>
      <c r="H23" s="350"/>
      <c r="I23" s="350"/>
      <c r="J23" s="350">
        <v>500</v>
      </c>
      <c r="K23" s="350"/>
      <c r="L23" s="349" t="s">
        <v>380</v>
      </c>
    </row>
    <row r="24" spans="1:14" s="343" customFormat="1" ht="56.25">
      <c r="A24" s="357" t="s">
        <v>28</v>
      </c>
      <c r="B24" s="358" t="s">
        <v>473</v>
      </c>
      <c r="C24" s="359">
        <f>SUM(D24:K24)</f>
        <v>1004.3</v>
      </c>
      <c r="D24" s="360">
        <f>171.024+0.036</f>
        <v>171.06</v>
      </c>
      <c r="E24" s="361">
        <v>85.84</v>
      </c>
      <c r="F24" s="361">
        <v>11.84</v>
      </c>
      <c r="G24" s="361">
        <v>165.76</v>
      </c>
      <c r="H24" s="361">
        <v>26.64</v>
      </c>
      <c r="I24" s="361">
        <v>99.16</v>
      </c>
      <c r="J24" s="361">
        <v>444</v>
      </c>
      <c r="K24" s="358"/>
      <c r="L24" s="357" t="s">
        <v>453</v>
      </c>
    </row>
  </sheetData>
  <mergeCells count="4">
    <mergeCell ref="J1:L1"/>
    <mergeCell ref="A2:L2"/>
    <mergeCell ref="A3:L3"/>
    <mergeCell ref="J4:L4"/>
  </mergeCells>
  <pageMargins left="0.51181102362204722" right="0.11811023622047245" top="0.35433070866141736" bottom="0.35433070866141736" header="0.31496062992125984" footer="0.31496062992125984"/>
  <pageSetup paperSize="9" scale="6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8"/>
  <sheetViews>
    <sheetView workbookViewId="0">
      <selection activeCell="A4" sqref="A4"/>
    </sheetView>
  </sheetViews>
  <sheetFormatPr defaultRowHeight="15"/>
  <cols>
    <col min="1" max="1" width="5.140625" style="362" customWidth="1"/>
    <col min="2" max="2" width="62" style="363" customWidth="1"/>
    <col min="3" max="3" width="19.140625" style="379" customWidth="1"/>
    <col min="4" max="256" width="9.140625" style="363"/>
    <col min="257" max="257" width="5.140625" style="363" customWidth="1"/>
    <col min="258" max="258" width="62" style="363" customWidth="1"/>
    <col min="259" max="259" width="19.140625" style="363" customWidth="1"/>
    <col min="260" max="512" width="9.140625" style="363"/>
    <col min="513" max="513" width="5.140625" style="363" customWidth="1"/>
    <col min="514" max="514" width="62" style="363" customWidth="1"/>
    <col min="515" max="515" width="19.140625" style="363" customWidth="1"/>
    <col min="516" max="768" width="9.140625" style="363"/>
    <col min="769" max="769" width="5.140625" style="363" customWidth="1"/>
    <col min="770" max="770" width="62" style="363" customWidth="1"/>
    <col min="771" max="771" width="19.140625" style="363" customWidth="1"/>
    <col min="772" max="1024" width="9.140625" style="363"/>
    <col min="1025" max="1025" width="5.140625" style="363" customWidth="1"/>
    <col min="1026" max="1026" width="62" style="363" customWidth="1"/>
    <col min="1027" max="1027" width="19.140625" style="363" customWidth="1"/>
    <col min="1028" max="1280" width="9.140625" style="363"/>
    <col min="1281" max="1281" width="5.140625" style="363" customWidth="1"/>
    <col min="1282" max="1282" width="62" style="363" customWidth="1"/>
    <col min="1283" max="1283" width="19.140625" style="363" customWidth="1"/>
    <col min="1284" max="1536" width="9.140625" style="363"/>
    <col min="1537" max="1537" width="5.140625" style="363" customWidth="1"/>
    <col min="1538" max="1538" width="62" style="363" customWidth="1"/>
    <col min="1539" max="1539" width="19.140625" style="363" customWidth="1"/>
    <col min="1540" max="1792" width="9.140625" style="363"/>
    <col min="1793" max="1793" width="5.140625" style="363" customWidth="1"/>
    <col min="1794" max="1794" width="62" style="363" customWidth="1"/>
    <col min="1795" max="1795" width="19.140625" style="363" customWidth="1"/>
    <col min="1796" max="2048" width="9.140625" style="363"/>
    <col min="2049" max="2049" width="5.140625" style="363" customWidth="1"/>
    <col min="2050" max="2050" width="62" style="363" customWidth="1"/>
    <col min="2051" max="2051" width="19.140625" style="363" customWidth="1"/>
    <col min="2052" max="2304" width="9.140625" style="363"/>
    <col min="2305" max="2305" width="5.140625" style="363" customWidth="1"/>
    <col min="2306" max="2306" width="62" style="363" customWidth="1"/>
    <col min="2307" max="2307" width="19.140625" style="363" customWidth="1"/>
    <col min="2308" max="2560" width="9.140625" style="363"/>
    <col min="2561" max="2561" width="5.140625" style="363" customWidth="1"/>
    <col min="2562" max="2562" width="62" style="363" customWidth="1"/>
    <col min="2563" max="2563" width="19.140625" style="363" customWidth="1"/>
    <col min="2564" max="2816" width="9.140625" style="363"/>
    <col min="2817" max="2817" width="5.140625" style="363" customWidth="1"/>
    <col min="2818" max="2818" width="62" style="363" customWidth="1"/>
    <col min="2819" max="2819" width="19.140625" style="363" customWidth="1"/>
    <col min="2820" max="3072" width="9.140625" style="363"/>
    <col min="3073" max="3073" width="5.140625" style="363" customWidth="1"/>
    <col min="3074" max="3074" width="62" style="363" customWidth="1"/>
    <col min="3075" max="3075" width="19.140625" style="363" customWidth="1"/>
    <col min="3076" max="3328" width="9.140625" style="363"/>
    <col min="3329" max="3329" width="5.140625" style="363" customWidth="1"/>
    <col min="3330" max="3330" width="62" style="363" customWidth="1"/>
    <col min="3331" max="3331" width="19.140625" style="363" customWidth="1"/>
    <col min="3332" max="3584" width="9.140625" style="363"/>
    <col min="3585" max="3585" width="5.140625" style="363" customWidth="1"/>
    <col min="3586" max="3586" width="62" style="363" customWidth="1"/>
    <col min="3587" max="3587" width="19.140625" style="363" customWidth="1"/>
    <col min="3588" max="3840" width="9.140625" style="363"/>
    <col min="3841" max="3841" width="5.140625" style="363" customWidth="1"/>
    <col min="3842" max="3842" width="62" style="363" customWidth="1"/>
    <col min="3843" max="3843" width="19.140625" style="363" customWidth="1"/>
    <col min="3844" max="4096" width="9.140625" style="363"/>
    <col min="4097" max="4097" width="5.140625" style="363" customWidth="1"/>
    <col min="4098" max="4098" width="62" style="363" customWidth="1"/>
    <col min="4099" max="4099" width="19.140625" style="363" customWidth="1"/>
    <col min="4100" max="4352" width="9.140625" style="363"/>
    <col min="4353" max="4353" width="5.140625" style="363" customWidth="1"/>
    <col min="4354" max="4354" width="62" style="363" customWidth="1"/>
    <col min="4355" max="4355" width="19.140625" style="363" customWidth="1"/>
    <col min="4356" max="4608" width="9.140625" style="363"/>
    <col min="4609" max="4609" width="5.140625" style="363" customWidth="1"/>
    <col min="4610" max="4610" width="62" style="363" customWidth="1"/>
    <col min="4611" max="4611" width="19.140625" style="363" customWidth="1"/>
    <col min="4612" max="4864" width="9.140625" style="363"/>
    <col min="4865" max="4865" width="5.140625" style="363" customWidth="1"/>
    <col min="4866" max="4866" width="62" style="363" customWidth="1"/>
    <col min="4867" max="4867" width="19.140625" style="363" customWidth="1"/>
    <col min="4868" max="5120" width="9.140625" style="363"/>
    <col min="5121" max="5121" width="5.140625" style="363" customWidth="1"/>
    <col min="5122" max="5122" width="62" style="363" customWidth="1"/>
    <col min="5123" max="5123" width="19.140625" style="363" customWidth="1"/>
    <col min="5124" max="5376" width="9.140625" style="363"/>
    <col min="5377" max="5377" width="5.140625" style="363" customWidth="1"/>
    <col min="5378" max="5378" width="62" style="363" customWidth="1"/>
    <col min="5379" max="5379" width="19.140625" style="363" customWidth="1"/>
    <col min="5380" max="5632" width="9.140625" style="363"/>
    <col min="5633" max="5633" width="5.140625" style="363" customWidth="1"/>
    <col min="5634" max="5634" width="62" style="363" customWidth="1"/>
    <col min="5635" max="5635" width="19.140625" style="363" customWidth="1"/>
    <col min="5636" max="5888" width="9.140625" style="363"/>
    <col min="5889" max="5889" width="5.140625" style="363" customWidth="1"/>
    <col min="5890" max="5890" width="62" style="363" customWidth="1"/>
    <col min="5891" max="5891" width="19.140625" style="363" customWidth="1"/>
    <col min="5892" max="6144" width="9.140625" style="363"/>
    <col min="6145" max="6145" width="5.140625" style="363" customWidth="1"/>
    <col min="6146" max="6146" width="62" style="363" customWidth="1"/>
    <col min="6147" max="6147" width="19.140625" style="363" customWidth="1"/>
    <col min="6148" max="6400" width="9.140625" style="363"/>
    <col min="6401" max="6401" width="5.140625" style="363" customWidth="1"/>
    <col min="6402" max="6402" width="62" style="363" customWidth="1"/>
    <col min="6403" max="6403" width="19.140625" style="363" customWidth="1"/>
    <col min="6404" max="6656" width="9.140625" style="363"/>
    <col min="6657" max="6657" width="5.140625" style="363" customWidth="1"/>
    <col min="6658" max="6658" width="62" style="363" customWidth="1"/>
    <col min="6659" max="6659" width="19.140625" style="363" customWidth="1"/>
    <col min="6660" max="6912" width="9.140625" style="363"/>
    <col min="6913" max="6913" width="5.140625" style="363" customWidth="1"/>
    <col min="6914" max="6914" width="62" style="363" customWidth="1"/>
    <col min="6915" max="6915" width="19.140625" style="363" customWidth="1"/>
    <col min="6916" max="7168" width="9.140625" style="363"/>
    <col min="7169" max="7169" width="5.140625" style="363" customWidth="1"/>
    <col min="7170" max="7170" width="62" style="363" customWidth="1"/>
    <col min="7171" max="7171" width="19.140625" style="363" customWidth="1"/>
    <col min="7172" max="7424" width="9.140625" style="363"/>
    <col min="7425" max="7425" width="5.140625" style="363" customWidth="1"/>
    <col min="7426" max="7426" width="62" style="363" customWidth="1"/>
    <col min="7427" max="7427" width="19.140625" style="363" customWidth="1"/>
    <col min="7428" max="7680" width="9.140625" style="363"/>
    <col min="7681" max="7681" width="5.140625" style="363" customWidth="1"/>
    <col min="7682" max="7682" width="62" style="363" customWidth="1"/>
    <col min="7683" max="7683" width="19.140625" style="363" customWidth="1"/>
    <col min="7684" max="7936" width="9.140625" style="363"/>
    <col min="7937" max="7937" width="5.140625" style="363" customWidth="1"/>
    <col min="7938" max="7938" width="62" style="363" customWidth="1"/>
    <col min="7939" max="7939" width="19.140625" style="363" customWidth="1"/>
    <col min="7940" max="8192" width="9.140625" style="363"/>
    <col min="8193" max="8193" width="5.140625" style="363" customWidth="1"/>
    <col min="8194" max="8194" width="62" style="363" customWidth="1"/>
    <col min="8195" max="8195" width="19.140625" style="363" customWidth="1"/>
    <col min="8196" max="8448" width="9.140625" style="363"/>
    <col min="8449" max="8449" width="5.140625" style="363" customWidth="1"/>
    <col min="8450" max="8450" width="62" style="363" customWidth="1"/>
    <col min="8451" max="8451" width="19.140625" style="363" customWidth="1"/>
    <col min="8452" max="8704" width="9.140625" style="363"/>
    <col min="8705" max="8705" width="5.140625" style="363" customWidth="1"/>
    <col min="8706" max="8706" width="62" style="363" customWidth="1"/>
    <col min="8707" max="8707" width="19.140625" style="363" customWidth="1"/>
    <col min="8708" max="8960" width="9.140625" style="363"/>
    <col min="8961" max="8961" width="5.140625" style="363" customWidth="1"/>
    <col min="8962" max="8962" width="62" style="363" customWidth="1"/>
    <col min="8963" max="8963" width="19.140625" style="363" customWidth="1"/>
    <col min="8964" max="9216" width="9.140625" style="363"/>
    <col min="9217" max="9217" width="5.140625" style="363" customWidth="1"/>
    <col min="9218" max="9218" width="62" style="363" customWidth="1"/>
    <col min="9219" max="9219" width="19.140625" style="363" customWidth="1"/>
    <col min="9220" max="9472" width="9.140625" style="363"/>
    <col min="9473" max="9473" width="5.140625" style="363" customWidth="1"/>
    <col min="9474" max="9474" width="62" style="363" customWidth="1"/>
    <col min="9475" max="9475" width="19.140625" style="363" customWidth="1"/>
    <col min="9476" max="9728" width="9.140625" style="363"/>
    <col min="9729" max="9729" width="5.140625" style="363" customWidth="1"/>
    <col min="9730" max="9730" width="62" style="363" customWidth="1"/>
    <col min="9731" max="9731" width="19.140625" style="363" customWidth="1"/>
    <col min="9732" max="9984" width="9.140625" style="363"/>
    <col min="9985" max="9985" width="5.140625" style="363" customWidth="1"/>
    <col min="9986" max="9986" width="62" style="363" customWidth="1"/>
    <col min="9987" max="9987" width="19.140625" style="363" customWidth="1"/>
    <col min="9988" max="10240" width="9.140625" style="363"/>
    <col min="10241" max="10241" width="5.140625" style="363" customWidth="1"/>
    <col min="10242" max="10242" width="62" style="363" customWidth="1"/>
    <col min="10243" max="10243" width="19.140625" style="363" customWidth="1"/>
    <col min="10244" max="10496" width="9.140625" style="363"/>
    <col min="10497" max="10497" width="5.140625" style="363" customWidth="1"/>
    <col min="10498" max="10498" width="62" style="363" customWidth="1"/>
    <col min="10499" max="10499" width="19.140625" style="363" customWidth="1"/>
    <col min="10500" max="10752" width="9.140625" style="363"/>
    <col min="10753" max="10753" width="5.140625" style="363" customWidth="1"/>
    <col min="10754" max="10754" width="62" style="363" customWidth="1"/>
    <col min="10755" max="10755" width="19.140625" style="363" customWidth="1"/>
    <col min="10756" max="11008" width="9.140625" style="363"/>
    <col min="11009" max="11009" width="5.140625" style="363" customWidth="1"/>
    <col min="11010" max="11010" width="62" style="363" customWidth="1"/>
    <col min="11011" max="11011" width="19.140625" style="363" customWidth="1"/>
    <col min="11012" max="11264" width="9.140625" style="363"/>
    <col min="11265" max="11265" width="5.140625" style="363" customWidth="1"/>
    <col min="11266" max="11266" width="62" style="363" customWidth="1"/>
    <col min="11267" max="11267" width="19.140625" style="363" customWidth="1"/>
    <col min="11268" max="11520" width="9.140625" style="363"/>
    <col min="11521" max="11521" width="5.140625" style="363" customWidth="1"/>
    <col min="11522" max="11522" width="62" style="363" customWidth="1"/>
    <col min="11523" max="11523" width="19.140625" style="363" customWidth="1"/>
    <col min="11524" max="11776" width="9.140625" style="363"/>
    <col min="11777" max="11777" width="5.140625" style="363" customWidth="1"/>
    <col min="11778" max="11778" width="62" style="363" customWidth="1"/>
    <col min="11779" max="11779" width="19.140625" style="363" customWidth="1"/>
    <col min="11780" max="12032" width="9.140625" style="363"/>
    <col min="12033" max="12033" width="5.140625" style="363" customWidth="1"/>
    <col min="12034" max="12034" width="62" style="363" customWidth="1"/>
    <col min="12035" max="12035" width="19.140625" style="363" customWidth="1"/>
    <col min="12036" max="12288" width="9.140625" style="363"/>
    <col min="12289" max="12289" width="5.140625" style="363" customWidth="1"/>
    <col min="12290" max="12290" width="62" style="363" customWidth="1"/>
    <col min="12291" max="12291" width="19.140625" style="363" customWidth="1"/>
    <col min="12292" max="12544" width="9.140625" style="363"/>
    <col min="12545" max="12545" width="5.140625" style="363" customWidth="1"/>
    <col min="12546" max="12546" width="62" style="363" customWidth="1"/>
    <col min="12547" max="12547" width="19.140625" style="363" customWidth="1"/>
    <col min="12548" max="12800" width="9.140625" style="363"/>
    <col min="12801" max="12801" width="5.140625" style="363" customWidth="1"/>
    <col min="12802" max="12802" width="62" style="363" customWidth="1"/>
    <col min="12803" max="12803" width="19.140625" style="363" customWidth="1"/>
    <col min="12804" max="13056" width="9.140625" style="363"/>
    <col min="13057" max="13057" width="5.140625" style="363" customWidth="1"/>
    <col min="13058" max="13058" width="62" style="363" customWidth="1"/>
    <col min="13059" max="13059" width="19.140625" style="363" customWidth="1"/>
    <col min="13060" max="13312" width="9.140625" style="363"/>
    <col min="13313" max="13313" width="5.140625" style="363" customWidth="1"/>
    <col min="13314" max="13314" width="62" style="363" customWidth="1"/>
    <col min="13315" max="13315" width="19.140625" style="363" customWidth="1"/>
    <col min="13316" max="13568" width="9.140625" style="363"/>
    <col min="13569" max="13569" width="5.140625" style="363" customWidth="1"/>
    <col min="13570" max="13570" width="62" style="363" customWidth="1"/>
    <col min="13571" max="13571" width="19.140625" style="363" customWidth="1"/>
    <col min="13572" max="13824" width="9.140625" style="363"/>
    <col min="13825" max="13825" width="5.140625" style="363" customWidth="1"/>
    <col min="13826" max="13826" width="62" style="363" customWidth="1"/>
    <col min="13827" max="13827" width="19.140625" style="363" customWidth="1"/>
    <col min="13828" max="14080" width="9.140625" style="363"/>
    <col min="14081" max="14081" width="5.140625" style="363" customWidth="1"/>
    <col min="14082" max="14082" width="62" style="363" customWidth="1"/>
    <col min="14083" max="14083" width="19.140625" style="363" customWidth="1"/>
    <col min="14084" max="14336" width="9.140625" style="363"/>
    <col min="14337" max="14337" width="5.140625" style="363" customWidth="1"/>
    <col min="14338" max="14338" width="62" style="363" customWidth="1"/>
    <col min="14339" max="14339" width="19.140625" style="363" customWidth="1"/>
    <col min="14340" max="14592" width="9.140625" style="363"/>
    <col min="14593" max="14593" width="5.140625" style="363" customWidth="1"/>
    <col min="14594" max="14594" width="62" style="363" customWidth="1"/>
    <col min="14595" max="14595" width="19.140625" style="363" customWidth="1"/>
    <col min="14596" max="14848" width="9.140625" style="363"/>
    <col min="14849" max="14849" width="5.140625" style="363" customWidth="1"/>
    <col min="14850" max="14850" width="62" style="363" customWidth="1"/>
    <col min="14851" max="14851" width="19.140625" style="363" customWidth="1"/>
    <col min="14852" max="15104" width="9.140625" style="363"/>
    <col min="15105" max="15105" width="5.140625" style="363" customWidth="1"/>
    <col min="15106" max="15106" width="62" style="363" customWidth="1"/>
    <col min="15107" max="15107" width="19.140625" style="363" customWidth="1"/>
    <col min="15108" max="15360" width="9.140625" style="363"/>
    <col min="15361" max="15361" width="5.140625" style="363" customWidth="1"/>
    <col min="15362" max="15362" width="62" style="363" customWidth="1"/>
    <col min="15363" max="15363" width="19.140625" style="363" customWidth="1"/>
    <col min="15364" max="15616" width="9.140625" style="363"/>
    <col min="15617" max="15617" width="5.140625" style="363" customWidth="1"/>
    <col min="15618" max="15618" width="62" style="363" customWidth="1"/>
    <col min="15619" max="15619" width="19.140625" style="363" customWidth="1"/>
    <col min="15620" max="15872" width="9.140625" style="363"/>
    <col min="15873" max="15873" width="5.140625" style="363" customWidth="1"/>
    <col min="15874" max="15874" width="62" style="363" customWidth="1"/>
    <col min="15875" max="15875" width="19.140625" style="363" customWidth="1"/>
    <col min="15876" max="16128" width="9.140625" style="363"/>
    <col min="16129" max="16129" width="5.140625" style="363" customWidth="1"/>
    <col min="16130" max="16130" width="62" style="363" customWidth="1"/>
    <col min="16131" max="16131" width="19.140625" style="363" customWidth="1"/>
    <col min="16132" max="16384" width="9.140625" style="363"/>
  </cols>
  <sheetData>
    <row r="1" spans="1:3">
      <c r="C1" s="364" t="s">
        <v>474</v>
      </c>
    </row>
    <row r="2" spans="1:3">
      <c r="A2" s="1049" t="s">
        <v>475</v>
      </c>
      <c r="B2" s="1049"/>
      <c r="C2" s="1049"/>
    </row>
    <row r="3" spans="1:3">
      <c r="A3" s="1050" t="str">
        <f>'06c. BSMT 2023'!A3:L3</f>
        <v>(Kèm theo Tờ trình số         /TTr-UBND ngày      tháng       năm 2023 của UBND tỉnh)</v>
      </c>
      <c r="B3" s="1051"/>
      <c r="C3" s="1051"/>
    </row>
    <row r="4" spans="1:3">
      <c r="B4" s="362"/>
      <c r="C4" s="365" t="s">
        <v>67</v>
      </c>
    </row>
    <row r="5" spans="1:3" s="362" customFormat="1">
      <c r="A5" s="366" t="s">
        <v>175</v>
      </c>
      <c r="B5" s="366" t="s">
        <v>476</v>
      </c>
      <c r="C5" s="367" t="s">
        <v>366</v>
      </c>
    </row>
    <row r="6" spans="1:3" s="370" customFormat="1" ht="14.25">
      <c r="A6" s="368"/>
      <c r="B6" s="368" t="s">
        <v>477</v>
      </c>
      <c r="C6" s="369">
        <f>C7+C27+C30+C32+C35</f>
        <v>64615</v>
      </c>
    </row>
    <row r="7" spans="1:3" s="370" customFormat="1" ht="14.25">
      <c r="A7" s="368" t="s">
        <v>20</v>
      </c>
      <c r="B7" s="371" t="s">
        <v>478</v>
      </c>
      <c r="C7" s="369">
        <v>36700</v>
      </c>
    </row>
    <row r="8" spans="1:3">
      <c r="A8" s="372">
        <v>1</v>
      </c>
      <c r="B8" s="373" t="s">
        <v>479</v>
      </c>
      <c r="C8" s="374">
        <f>SUM(C9:C16)</f>
        <v>9200</v>
      </c>
    </row>
    <row r="9" spans="1:3" ht="30">
      <c r="A9" s="372" t="s">
        <v>131</v>
      </c>
      <c r="B9" s="375" t="s">
        <v>480</v>
      </c>
      <c r="C9" s="374">
        <v>500</v>
      </c>
    </row>
    <row r="10" spans="1:3" ht="30">
      <c r="A10" s="372" t="s">
        <v>131</v>
      </c>
      <c r="B10" s="375" t="s">
        <v>481</v>
      </c>
      <c r="C10" s="374">
        <v>1000</v>
      </c>
    </row>
    <row r="11" spans="1:3" ht="30">
      <c r="A11" s="372" t="s">
        <v>131</v>
      </c>
      <c r="B11" s="375" t="s">
        <v>482</v>
      </c>
      <c r="C11" s="374">
        <v>900</v>
      </c>
    </row>
    <row r="12" spans="1:3" ht="30">
      <c r="A12" s="372" t="s">
        <v>131</v>
      </c>
      <c r="B12" s="375" t="s">
        <v>483</v>
      </c>
      <c r="C12" s="374">
        <v>900</v>
      </c>
    </row>
    <row r="13" spans="1:3" ht="30">
      <c r="A13" s="372" t="s">
        <v>131</v>
      </c>
      <c r="B13" s="375" t="s">
        <v>484</v>
      </c>
      <c r="C13" s="374">
        <v>1500</v>
      </c>
    </row>
    <row r="14" spans="1:3" ht="30">
      <c r="A14" s="372" t="s">
        <v>131</v>
      </c>
      <c r="B14" s="375" t="s">
        <v>485</v>
      </c>
      <c r="C14" s="374">
        <v>1000</v>
      </c>
    </row>
    <row r="15" spans="1:3" ht="30">
      <c r="A15" s="372" t="s">
        <v>131</v>
      </c>
      <c r="B15" s="375" t="s">
        <v>486</v>
      </c>
      <c r="C15" s="374">
        <v>1700</v>
      </c>
    </row>
    <row r="16" spans="1:3">
      <c r="A16" s="372" t="s">
        <v>131</v>
      </c>
      <c r="B16" s="375" t="s">
        <v>487</v>
      </c>
      <c r="C16" s="374">
        <v>1700</v>
      </c>
    </row>
    <row r="17" spans="1:3">
      <c r="A17" s="372">
        <v>2</v>
      </c>
      <c r="B17" s="373" t="s">
        <v>488</v>
      </c>
      <c r="C17" s="374">
        <f>SUM(C18:C26)</f>
        <v>27500</v>
      </c>
    </row>
    <row r="18" spans="1:3" ht="30">
      <c r="A18" s="372" t="s">
        <v>131</v>
      </c>
      <c r="B18" s="375" t="s">
        <v>489</v>
      </c>
      <c r="C18" s="374">
        <v>1700</v>
      </c>
    </row>
    <row r="19" spans="1:3" ht="30">
      <c r="A19" s="372" t="s">
        <v>131</v>
      </c>
      <c r="B19" s="375" t="s">
        <v>490</v>
      </c>
      <c r="C19" s="374">
        <v>3800</v>
      </c>
    </row>
    <row r="20" spans="1:3" ht="30">
      <c r="A20" s="372" t="s">
        <v>131</v>
      </c>
      <c r="B20" s="375" t="s">
        <v>491</v>
      </c>
      <c r="C20" s="374">
        <v>2500</v>
      </c>
    </row>
    <row r="21" spans="1:3" ht="45">
      <c r="A21" s="372" t="s">
        <v>131</v>
      </c>
      <c r="B21" s="375" t="s">
        <v>492</v>
      </c>
      <c r="C21" s="374">
        <v>2500</v>
      </c>
    </row>
    <row r="22" spans="1:3" ht="30">
      <c r="A22" s="372" t="s">
        <v>131</v>
      </c>
      <c r="B22" s="375" t="s">
        <v>493</v>
      </c>
      <c r="C22" s="374">
        <v>3800</v>
      </c>
    </row>
    <row r="23" spans="1:3" ht="30">
      <c r="A23" s="372" t="s">
        <v>131</v>
      </c>
      <c r="B23" s="375" t="s">
        <v>494</v>
      </c>
      <c r="C23" s="374">
        <v>1500</v>
      </c>
    </row>
    <row r="24" spans="1:3" ht="30">
      <c r="A24" s="372" t="s">
        <v>131</v>
      </c>
      <c r="B24" s="375" t="s">
        <v>495</v>
      </c>
      <c r="C24" s="374">
        <v>2000</v>
      </c>
    </row>
    <row r="25" spans="1:3" ht="30">
      <c r="A25" s="372" t="s">
        <v>131</v>
      </c>
      <c r="B25" s="375" t="s">
        <v>496</v>
      </c>
      <c r="C25" s="374">
        <v>3700</v>
      </c>
    </row>
    <row r="26" spans="1:3" ht="30">
      <c r="A26" s="372" t="s">
        <v>131</v>
      </c>
      <c r="B26" s="375" t="s">
        <v>497</v>
      </c>
      <c r="C26" s="374">
        <v>6000</v>
      </c>
    </row>
    <row r="27" spans="1:3" s="370" customFormat="1" ht="14.25">
      <c r="A27" s="368" t="s">
        <v>24</v>
      </c>
      <c r="B27" s="371" t="s">
        <v>498</v>
      </c>
      <c r="C27" s="369">
        <f>C28+C29</f>
        <v>8000</v>
      </c>
    </row>
    <row r="28" spans="1:3" ht="45">
      <c r="A28" s="372">
        <v>1</v>
      </c>
      <c r="B28" s="375" t="s">
        <v>499</v>
      </c>
      <c r="C28" s="374">
        <v>4000</v>
      </c>
    </row>
    <row r="29" spans="1:3" ht="30">
      <c r="A29" s="372">
        <v>2</v>
      </c>
      <c r="B29" s="375" t="s">
        <v>500</v>
      </c>
      <c r="C29" s="374">
        <v>4000</v>
      </c>
    </row>
    <row r="30" spans="1:3" s="370" customFormat="1" ht="14.25">
      <c r="A30" s="368" t="s">
        <v>28</v>
      </c>
      <c r="B30" s="371" t="s">
        <v>501</v>
      </c>
      <c r="C30" s="369">
        <f>C31</f>
        <v>1915</v>
      </c>
    </row>
    <row r="31" spans="1:3" ht="30">
      <c r="A31" s="372">
        <v>1</v>
      </c>
      <c r="B31" s="375" t="s">
        <v>502</v>
      </c>
      <c r="C31" s="374">
        <v>1915</v>
      </c>
    </row>
    <row r="32" spans="1:3" s="370" customFormat="1" ht="14.25">
      <c r="A32" s="368" t="s">
        <v>29</v>
      </c>
      <c r="B32" s="371" t="s">
        <v>503</v>
      </c>
      <c r="C32" s="369">
        <f>C33+C34</f>
        <v>9500</v>
      </c>
    </row>
    <row r="33" spans="1:3" ht="30">
      <c r="A33" s="372">
        <v>1</v>
      </c>
      <c r="B33" s="375" t="s">
        <v>504</v>
      </c>
      <c r="C33" s="374">
        <v>5000</v>
      </c>
    </row>
    <row r="34" spans="1:3" ht="30">
      <c r="A34" s="372">
        <v>2</v>
      </c>
      <c r="B34" s="375" t="s">
        <v>505</v>
      </c>
      <c r="C34" s="374">
        <v>4500</v>
      </c>
    </row>
    <row r="35" spans="1:3" s="370" customFormat="1" ht="14.25">
      <c r="A35" s="368" t="s">
        <v>31</v>
      </c>
      <c r="B35" s="371" t="s">
        <v>506</v>
      </c>
      <c r="C35" s="369">
        <f>C36+C37+C38</f>
        <v>8500</v>
      </c>
    </row>
    <row r="36" spans="1:3" ht="30">
      <c r="A36" s="372">
        <v>1</v>
      </c>
      <c r="B36" s="375" t="s">
        <v>507</v>
      </c>
      <c r="C36" s="374">
        <v>2500</v>
      </c>
    </row>
    <row r="37" spans="1:3" ht="30">
      <c r="A37" s="372">
        <v>2</v>
      </c>
      <c r="B37" s="375" t="s">
        <v>508</v>
      </c>
      <c r="C37" s="374">
        <v>3000</v>
      </c>
    </row>
    <row r="38" spans="1:3" ht="45">
      <c r="A38" s="376">
        <v>3</v>
      </c>
      <c r="B38" s="377" t="s">
        <v>509</v>
      </c>
      <c r="C38" s="378">
        <v>3000</v>
      </c>
    </row>
  </sheetData>
  <mergeCells count="2">
    <mergeCell ref="A2:C2"/>
    <mergeCell ref="A3:C3"/>
  </mergeCells>
  <pageMargins left="0.9055118110236221" right="0.11811023622047245"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workbookViewId="0">
      <selection activeCell="E15" sqref="E15"/>
    </sheetView>
  </sheetViews>
  <sheetFormatPr defaultRowHeight="15"/>
  <cols>
    <col min="1" max="1" width="8.5703125" style="362" customWidth="1"/>
    <col min="2" max="2" width="55.140625" style="960" customWidth="1"/>
    <col min="3" max="3" width="21.5703125" style="965" customWidth="1"/>
    <col min="4" max="7" width="9.140625" style="363"/>
    <col min="8" max="8" width="12.7109375" style="363" bestFit="1" customWidth="1"/>
    <col min="9" max="256" width="9.140625" style="363"/>
    <col min="257" max="257" width="8.5703125" style="363" customWidth="1"/>
    <col min="258" max="258" width="55.140625" style="363" customWidth="1"/>
    <col min="259" max="259" width="21.5703125" style="363" customWidth="1"/>
    <col min="260" max="263" width="9.140625" style="363"/>
    <col min="264" max="264" width="12.7109375" style="363" bestFit="1" customWidth="1"/>
    <col min="265" max="512" width="9.140625" style="363"/>
    <col min="513" max="513" width="8.5703125" style="363" customWidth="1"/>
    <col min="514" max="514" width="55.140625" style="363" customWidth="1"/>
    <col min="515" max="515" width="21.5703125" style="363" customWidth="1"/>
    <col min="516" max="519" width="9.140625" style="363"/>
    <col min="520" max="520" width="12.7109375" style="363" bestFit="1" customWidth="1"/>
    <col min="521" max="768" width="9.140625" style="363"/>
    <col min="769" max="769" width="8.5703125" style="363" customWidth="1"/>
    <col min="770" max="770" width="55.140625" style="363" customWidth="1"/>
    <col min="771" max="771" width="21.5703125" style="363" customWidth="1"/>
    <col min="772" max="775" width="9.140625" style="363"/>
    <col min="776" max="776" width="12.7109375" style="363" bestFit="1" customWidth="1"/>
    <col min="777" max="1024" width="9.140625" style="363"/>
    <col min="1025" max="1025" width="8.5703125" style="363" customWidth="1"/>
    <col min="1026" max="1026" width="55.140625" style="363" customWidth="1"/>
    <col min="1027" max="1027" width="21.5703125" style="363" customWidth="1"/>
    <col min="1028" max="1031" width="9.140625" style="363"/>
    <col min="1032" max="1032" width="12.7109375" style="363" bestFit="1" customWidth="1"/>
    <col min="1033" max="1280" width="9.140625" style="363"/>
    <col min="1281" max="1281" width="8.5703125" style="363" customWidth="1"/>
    <col min="1282" max="1282" width="55.140625" style="363" customWidth="1"/>
    <col min="1283" max="1283" width="21.5703125" style="363" customWidth="1"/>
    <col min="1284" max="1287" width="9.140625" style="363"/>
    <col min="1288" max="1288" width="12.7109375" style="363" bestFit="1" customWidth="1"/>
    <col min="1289" max="1536" width="9.140625" style="363"/>
    <col min="1537" max="1537" width="8.5703125" style="363" customWidth="1"/>
    <col min="1538" max="1538" width="55.140625" style="363" customWidth="1"/>
    <col min="1539" max="1539" width="21.5703125" style="363" customWidth="1"/>
    <col min="1540" max="1543" width="9.140625" style="363"/>
    <col min="1544" max="1544" width="12.7109375" style="363" bestFit="1" customWidth="1"/>
    <col min="1545" max="1792" width="9.140625" style="363"/>
    <col min="1793" max="1793" width="8.5703125" style="363" customWidth="1"/>
    <col min="1794" max="1794" width="55.140625" style="363" customWidth="1"/>
    <col min="1795" max="1795" width="21.5703125" style="363" customWidth="1"/>
    <col min="1796" max="1799" width="9.140625" style="363"/>
    <col min="1800" max="1800" width="12.7109375" style="363" bestFit="1" customWidth="1"/>
    <col min="1801" max="2048" width="9.140625" style="363"/>
    <col min="2049" max="2049" width="8.5703125" style="363" customWidth="1"/>
    <col min="2050" max="2050" width="55.140625" style="363" customWidth="1"/>
    <col min="2051" max="2051" width="21.5703125" style="363" customWidth="1"/>
    <col min="2052" max="2055" width="9.140625" style="363"/>
    <col min="2056" max="2056" width="12.7109375" style="363" bestFit="1" customWidth="1"/>
    <col min="2057" max="2304" width="9.140625" style="363"/>
    <col min="2305" max="2305" width="8.5703125" style="363" customWidth="1"/>
    <col min="2306" max="2306" width="55.140625" style="363" customWidth="1"/>
    <col min="2307" max="2307" width="21.5703125" style="363" customWidth="1"/>
    <col min="2308" max="2311" width="9.140625" style="363"/>
    <col min="2312" max="2312" width="12.7109375" style="363" bestFit="1" customWidth="1"/>
    <col min="2313" max="2560" width="9.140625" style="363"/>
    <col min="2561" max="2561" width="8.5703125" style="363" customWidth="1"/>
    <col min="2562" max="2562" width="55.140625" style="363" customWidth="1"/>
    <col min="2563" max="2563" width="21.5703125" style="363" customWidth="1"/>
    <col min="2564" max="2567" width="9.140625" style="363"/>
    <col min="2568" max="2568" width="12.7109375" style="363" bestFit="1" customWidth="1"/>
    <col min="2569" max="2816" width="9.140625" style="363"/>
    <col min="2817" max="2817" width="8.5703125" style="363" customWidth="1"/>
    <col min="2818" max="2818" width="55.140625" style="363" customWidth="1"/>
    <col min="2819" max="2819" width="21.5703125" style="363" customWidth="1"/>
    <col min="2820" max="2823" width="9.140625" style="363"/>
    <col min="2824" max="2824" width="12.7109375" style="363" bestFit="1" customWidth="1"/>
    <col min="2825" max="3072" width="9.140625" style="363"/>
    <col min="3073" max="3073" width="8.5703125" style="363" customWidth="1"/>
    <col min="3074" max="3074" width="55.140625" style="363" customWidth="1"/>
    <col min="3075" max="3075" width="21.5703125" style="363" customWidth="1"/>
    <col min="3076" max="3079" width="9.140625" style="363"/>
    <col min="3080" max="3080" width="12.7109375" style="363" bestFit="1" customWidth="1"/>
    <col min="3081" max="3328" width="9.140625" style="363"/>
    <col min="3329" max="3329" width="8.5703125" style="363" customWidth="1"/>
    <col min="3330" max="3330" width="55.140625" style="363" customWidth="1"/>
    <col min="3331" max="3331" width="21.5703125" style="363" customWidth="1"/>
    <col min="3332" max="3335" width="9.140625" style="363"/>
    <col min="3336" max="3336" width="12.7109375" style="363" bestFit="1" customWidth="1"/>
    <col min="3337" max="3584" width="9.140625" style="363"/>
    <col min="3585" max="3585" width="8.5703125" style="363" customWidth="1"/>
    <col min="3586" max="3586" width="55.140625" style="363" customWidth="1"/>
    <col min="3587" max="3587" width="21.5703125" style="363" customWidth="1"/>
    <col min="3588" max="3591" width="9.140625" style="363"/>
    <col min="3592" max="3592" width="12.7109375" style="363" bestFit="1" customWidth="1"/>
    <col min="3593" max="3840" width="9.140625" style="363"/>
    <col min="3841" max="3841" width="8.5703125" style="363" customWidth="1"/>
    <col min="3842" max="3842" width="55.140625" style="363" customWidth="1"/>
    <col min="3843" max="3843" width="21.5703125" style="363" customWidth="1"/>
    <col min="3844" max="3847" width="9.140625" style="363"/>
    <col min="3848" max="3848" width="12.7109375" style="363" bestFit="1" customWidth="1"/>
    <col min="3849" max="4096" width="9.140625" style="363"/>
    <col min="4097" max="4097" width="8.5703125" style="363" customWidth="1"/>
    <col min="4098" max="4098" width="55.140625" style="363" customWidth="1"/>
    <col min="4099" max="4099" width="21.5703125" style="363" customWidth="1"/>
    <col min="4100" max="4103" width="9.140625" style="363"/>
    <col min="4104" max="4104" width="12.7109375" style="363" bestFit="1" customWidth="1"/>
    <col min="4105" max="4352" width="9.140625" style="363"/>
    <col min="4353" max="4353" width="8.5703125" style="363" customWidth="1"/>
    <col min="4354" max="4354" width="55.140625" style="363" customWidth="1"/>
    <col min="4355" max="4355" width="21.5703125" style="363" customWidth="1"/>
    <col min="4356" max="4359" width="9.140625" style="363"/>
    <col min="4360" max="4360" width="12.7109375" style="363" bestFit="1" customWidth="1"/>
    <col min="4361" max="4608" width="9.140625" style="363"/>
    <col min="4609" max="4609" width="8.5703125" style="363" customWidth="1"/>
    <col min="4610" max="4610" width="55.140625" style="363" customWidth="1"/>
    <col min="4611" max="4611" width="21.5703125" style="363" customWidth="1"/>
    <col min="4612" max="4615" width="9.140625" style="363"/>
    <col min="4616" max="4616" width="12.7109375" style="363" bestFit="1" customWidth="1"/>
    <col min="4617" max="4864" width="9.140625" style="363"/>
    <col min="4865" max="4865" width="8.5703125" style="363" customWidth="1"/>
    <col min="4866" max="4866" width="55.140625" style="363" customWidth="1"/>
    <col min="4867" max="4867" width="21.5703125" style="363" customWidth="1"/>
    <col min="4868" max="4871" width="9.140625" style="363"/>
    <col min="4872" max="4872" width="12.7109375" style="363" bestFit="1" customWidth="1"/>
    <col min="4873" max="5120" width="9.140625" style="363"/>
    <col min="5121" max="5121" width="8.5703125" style="363" customWidth="1"/>
    <col min="5122" max="5122" width="55.140625" style="363" customWidth="1"/>
    <col min="5123" max="5123" width="21.5703125" style="363" customWidth="1"/>
    <col min="5124" max="5127" width="9.140625" style="363"/>
    <col min="5128" max="5128" width="12.7109375" style="363" bestFit="1" customWidth="1"/>
    <col min="5129" max="5376" width="9.140625" style="363"/>
    <col min="5377" max="5377" width="8.5703125" style="363" customWidth="1"/>
    <col min="5378" max="5378" width="55.140625" style="363" customWidth="1"/>
    <col min="5379" max="5379" width="21.5703125" style="363" customWidth="1"/>
    <col min="5380" max="5383" width="9.140625" style="363"/>
    <col min="5384" max="5384" width="12.7109375" style="363" bestFit="1" customWidth="1"/>
    <col min="5385" max="5632" width="9.140625" style="363"/>
    <col min="5633" max="5633" width="8.5703125" style="363" customWidth="1"/>
    <col min="5634" max="5634" width="55.140625" style="363" customWidth="1"/>
    <col min="5635" max="5635" width="21.5703125" style="363" customWidth="1"/>
    <col min="5636" max="5639" width="9.140625" style="363"/>
    <col min="5640" max="5640" width="12.7109375" style="363" bestFit="1" customWidth="1"/>
    <col min="5641" max="5888" width="9.140625" style="363"/>
    <col min="5889" max="5889" width="8.5703125" style="363" customWidth="1"/>
    <col min="5890" max="5890" width="55.140625" style="363" customWidth="1"/>
    <col min="5891" max="5891" width="21.5703125" style="363" customWidth="1"/>
    <col min="5892" max="5895" width="9.140625" style="363"/>
    <col min="5896" max="5896" width="12.7109375" style="363" bestFit="1" customWidth="1"/>
    <col min="5897" max="6144" width="9.140625" style="363"/>
    <col min="6145" max="6145" width="8.5703125" style="363" customWidth="1"/>
    <col min="6146" max="6146" width="55.140625" style="363" customWidth="1"/>
    <col min="6147" max="6147" width="21.5703125" style="363" customWidth="1"/>
    <col min="6148" max="6151" width="9.140625" style="363"/>
    <col min="6152" max="6152" width="12.7109375" style="363" bestFit="1" customWidth="1"/>
    <col min="6153" max="6400" width="9.140625" style="363"/>
    <col min="6401" max="6401" width="8.5703125" style="363" customWidth="1"/>
    <col min="6402" max="6402" width="55.140625" style="363" customWidth="1"/>
    <col min="6403" max="6403" width="21.5703125" style="363" customWidth="1"/>
    <col min="6404" max="6407" width="9.140625" style="363"/>
    <col min="6408" max="6408" width="12.7109375" style="363" bestFit="1" customWidth="1"/>
    <col min="6409" max="6656" width="9.140625" style="363"/>
    <col min="6657" max="6657" width="8.5703125" style="363" customWidth="1"/>
    <col min="6658" max="6658" width="55.140625" style="363" customWidth="1"/>
    <col min="6659" max="6659" width="21.5703125" style="363" customWidth="1"/>
    <col min="6660" max="6663" width="9.140625" style="363"/>
    <col min="6664" max="6664" width="12.7109375" style="363" bestFit="1" customWidth="1"/>
    <col min="6665" max="6912" width="9.140625" style="363"/>
    <col min="6913" max="6913" width="8.5703125" style="363" customWidth="1"/>
    <col min="6914" max="6914" width="55.140625" style="363" customWidth="1"/>
    <col min="6915" max="6915" width="21.5703125" style="363" customWidth="1"/>
    <col min="6916" max="6919" width="9.140625" style="363"/>
    <col min="6920" max="6920" width="12.7109375" style="363" bestFit="1" customWidth="1"/>
    <col min="6921" max="7168" width="9.140625" style="363"/>
    <col min="7169" max="7169" width="8.5703125" style="363" customWidth="1"/>
    <col min="7170" max="7170" width="55.140625" style="363" customWidth="1"/>
    <col min="7171" max="7171" width="21.5703125" style="363" customWidth="1"/>
    <col min="7172" max="7175" width="9.140625" style="363"/>
    <col min="7176" max="7176" width="12.7109375" style="363" bestFit="1" customWidth="1"/>
    <col min="7177" max="7424" width="9.140625" style="363"/>
    <col min="7425" max="7425" width="8.5703125" style="363" customWidth="1"/>
    <col min="7426" max="7426" width="55.140625" style="363" customWidth="1"/>
    <col min="7427" max="7427" width="21.5703125" style="363" customWidth="1"/>
    <col min="7428" max="7431" width="9.140625" style="363"/>
    <col min="7432" max="7432" width="12.7109375" style="363" bestFit="1" customWidth="1"/>
    <col min="7433" max="7680" width="9.140625" style="363"/>
    <col min="7681" max="7681" width="8.5703125" style="363" customWidth="1"/>
    <col min="7682" max="7682" width="55.140625" style="363" customWidth="1"/>
    <col min="7683" max="7683" width="21.5703125" style="363" customWidth="1"/>
    <col min="7684" max="7687" width="9.140625" style="363"/>
    <col min="7688" max="7688" width="12.7109375" style="363" bestFit="1" customWidth="1"/>
    <col min="7689" max="7936" width="9.140625" style="363"/>
    <col min="7937" max="7937" width="8.5703125" style="363" customWidth="1"/>
    <col min="7938" max="7938" width="55.140625" style="363" customWidth="1"/>
    <col min="7939" max="7939" width="21.5703125" style="363" customWidth="1"/>
    <col min="7940" max="7943" width="9.140625" style="363"/>
    <col min="7944" max="7944" width="12.7109375" style="363" bestFit="1" customWidth="1"/>
    <col min="7945" max="8192" width="9.140625" style="363"/>
    <col min="8193" max="8193" width="8.5703125" style="363" customWidth="1"/>
    <col min="8194" max="8194" width="55.140625" style="363" customWidth="1"/>
    <col min="8195" max="8195" width="21.5703125" style="363" customWidth="1"/>
    <col min="8196" max="8199" width="9.140625" style="363"/>
    <col min="8200" max="8200" width="12.7109375" style="363" bestFit="1" customWidth="1"/>
    <col min="8201" max="8448" width="9.140625" style="363"/>
    <col min="8449" max="8449" width="8.5703125" style="363" customWidth="1"/>
    <col min="8450" max="8450" width="55.140625" style="363" customWidth="1"/>
    <col min="8451" max="8451" width="21.5703125" style="363" customWidth="1"/>
    <col min="8452" max="8455" width="9.140625" style="363"/>
    <col min="8456" max="8456" width="12.7109375" style="363" bestFit="1" customWidth="1"/>
    <col min="8457" max="8704" width="9.140625" style="363"/>
    <col min="8705" max="8705" width="8.5703125" style="363" customWidth="1"/>
    <col min="8706" max="8706" width="55.140625" style="363" customWidth="1"/>
    <col min="8707" max="8707" width="21.5703125" style="363" customWidth="1"/>
    <col min="8708" max="8711" width="9.140625" style="363"/>
    <col min="8712" max="8712" width="12.7109375" style="363" bestFit="1" customWidth="1"/>
    <col min="8713" max="8960" width="9.140625" style="363"/>
    <col min="8961" max="8961" width="8.5703125" style="363" customWidth="1"/>
    <col min="8962" max="8962" width="55.140625" style="363" customWidth="1"/>
    <col min="8963" max="8963" width="21.5703125" style="363" customWidth="1"/>
    <col min="8964" max="8967" width="9.140625" style="363"/>
    <col min="8968" max="8968" width="12.7109375" style="363" bestFit="1" customWidth="1"/>
    <col min="8969" max="9216" width="9.140625" style="363"/>
    <col min="9217" max="9217" width="8.5703125" style="363" customWidth="1"/>
    <col min="9218" max="9218" width="55.140625" style="363" customWidth="1"/>
    <col min="9219" max="9219" width="21.5703125" style="363" customWidth="1"/>
    <col min="9220" max="9223" width="9.140625" style="363"/>
    <col min="9224" max="9224" width="12.7109375" style="363" bestFit="1" customWidth="1"/>
    <col min="9225" max="9472" width="9.140625" style="363"/>
    <col min="9473" max="9473" width="8.5703125" style="363" customWidth="1"/>
    <col min="9474" max="9474" width="55.140625" style="363" customWidth="1"/>
    <col min="9475" max="9475" width="21.5703125" style="363" customWidth="1"/>
    <col min="9476" max="9479" width="9.140625" style="363"/>
    <col min="9480" max="9480" width="12.7109375" style="363" bestFit="1" customWidth="1"/>
    <col min="9481" max="9728" width="9.140625" style="363"/>
    <col min="9729" max="9729" width="8.5703125" style="363" customWidth="1"/>
    <col min="9730" max="9730" width="55.140625" style="363" customWidth="1"/>
    <col min="9731" max="9731" width="21.5703125" style="363" customWidth="1"/>
    <col min="9732" max="9735" width="9.140625" style="363"/>
    <col min="9736" max="9736" width="12.7109375" style="363" bestFit="1" customWidth="1"/>
    <col min="9737" max="9984" width="9.140625" style="363"/>
    <col min="9985" max="9985" width="8.5703125" style="363" customWidth="1"/>
    <col min="9986" max="9986" width="55.140625" style="363" customWidth="1"/>
    <col min="9987" max="9987" width="21.5703125" style="363" customWidth="1"/>
    <col min="9988" max="9991" width="9.140625" style="363"/>
    <col min="9992" max="9992" width="12.7109375" style="363" bestFit="1" customWidth="1"/>
    <col min="9993" max="10240" width="9.140625" style="363"/>
    <col min="10241" max="10241" width="8.5703125" style="363" customWidth="1"/>
    <col min="10242" max="10242" width="55.140625" style="363" customWidth="1"/>
    <col min="10243" max="10243" width="21.5703125" style="363" customWidth="1"/>
    <col min="10244" max="10247" width="9.140625" style="363"/>
    <col min="10248" max="10248" width="12.7109375" style="363" bestFit="1" customWidth="1"/>
    <col min="10249" max="10496" width="9.140625" style="363"/>
    <col min="10497" max="10497" width="8.5703125" style="363" customWidth="1"/>
    <col min="10498" max="10498" width="55.140625" style="363" customWidth="1"/>
    <col min="10499" max="10499" width="21.5703125" style="363" customWidth="1"/>
    <col min="10500" max="10503" width="9.140625" style="363"/>
    <col min="10504" max="10504" width="12.7109375" style="363" bestFit="1" customWidth="1"/>
    <col min="10505" max="10752" width="9.140625" style="363"/>
    <col min="10753" max="10753" width="8.5703125" style="363" customWidth="1"/>
    <col min="10754" max="10754" width="55.140625" style="363" customWidth="1"/>
    <col min="10755" max="10755" width="21.5703125" style="363" customWidth="1"/>
    <col min="10756" max="10759" width="9.140625" style="363"/>
    <col min="10760" max="10760" width="12.7109375" style="363" bestFit="1" customWidth="1"/>
    <col min="10761" max="11008" width="9.140625" style="363"/>
    <col min="11009" max="11009" width="8.5703125" style="363" customWidth="1"/>
    <col min="11010" max="11010" width="55.140625" style="363" customWidth="1"/>
    <col min="11011" max="11011" width="21.5703125" style="363" customWidth="1"/>
    <col min="11012" max="11015" width="9.140625" style="363"/>
    <col min="11016" max="11016" width="12.7109375" style="363" bestFit="1" customWidth="1"/>
    <col min="11017" max="11264" width="9.140625" style="363"/>
    <col min="11265" max="11265" width="8.5703125" style="363" customWidth="1"/>
    <col min="11266" max="11266" width="55.140625" style="363" customWidth="1"/>
    <col min="11267" max="11267" width="21.5703125" style="363" customWidth="1"/>
    <col min="11268" max="11271" width="9.140625" style="363"/>
    <col min="11272" max="11272" width="12.7109375" style="363" bestFit="1" customWidth="1"/>
    <col min="11273" max="11520" width="9.140625" style="363"/>
    <col min="11521" max="11521" width="8.5703125" style="363" customWidth="1"/>
    <col min="11522" max="11522" width="55.140625" style="363" customWidth="1"/>
    <col min="11523" max="11523" width="21.5703125" style="363" customWidth="1"/>
    <col min="11524" max="11527" width="9.140625" style="363"/>
    <col min="11528" max="11528" width="12.7109375" style="363" bestFit="1" customWidth="1"/>
    <col min="11529" max="11776" width="9.140625" style="363"/>
    <col min="11777" max="11777" width="8.5703125" style="363" customWidth="1"/>
    <col min="11778" max="11778" width="55.140625" style="363" customWidth="1"/>
    <col min="11779" max="11779" width="21.5703125" style="363" customWidth="1"/>
    <col min="11780" max="11783" width="9.140625" style="363"/>
    <col min="11784" max="11784" width="12.7109375" style="363" bestFit="1" customWidth="1"/>
    <col min="11785" max="12032" width="9.140625" style="363"/>
    <col min="12033" max="12033" width="8.5703125" style="363" customWidth="1"/>
    <col min="12034" max="12034" width="55.140625" style="363" customWidth="1"/>
    <col min="12035" max="12035" width="21.5703125" style="363" customWidth="1"/>
    <col min="12036" max="12039" width="9.140625" style="363"/>
    <col min="12040" max="12040" width="12.7109375" style="363" bestFit="1" customWidth="1"/>
    <col min="12041" max="12288" width="9.140625" style="363"/>
    <col min="12289" max="12289" width="8.5703125" style="363" customWidth="1"/>
    <col min="12290" max="12290" width="55.140625" style="363" customWidth="1"/>
    <col min="12291" max="12291" width="21.5703125" style="363" customWidth="1"/>
    <col min="12292" max="12295" width="9.140625" style="363"/>
    <col min="12296" max="12296" width="12.7109375" style="363" bestFit="1" customWidth="1"/>
    <col min="12297" max="12544" width="9.140625" style="363"/>
    <col min="12545" max="12545" width="8.5703125" style="363" customWidth="1"/>
    <col min="12546" max="12546" width="55.140625" style="363" customWidth="1"/>
    <col min="12547" max="12547" width="21.5703125" style="363" customWidth="1"/>
    <col min="12548" max="12551" width="9.140625" style="363"/>
    <col min="12552" max="12552" width="12.7109375" style="363" bestFit="1" customWidth="1"/>
    <col min="12553" max="12800" width="9.140625" style="363"/>
    <col min="12801" max="12801" width="8.5703125" style="363" customWidth="1"/>
    <col min="12802" max="12802" width="55.140625" style="363" customWidth="1"/>
    <col min="12803" max="12803" width="21.5703125" style="363" customWidth="1"/>
    <col min="12804" max="12807" width="9.140625" style="363"/>
    <col min="12808" max="12808" width="12.7109375" style="363" bestFit="1" customWidth="1"/>
    <col min="12809" max="13056" width="9.140625" style="363"/>
    <col min="13057" max="13057" width="8.5703125" style="363" customWidth="1"/>
    <col min="13058" max="13058" width="55.140625" style="363" customWidth="1"/>
    <col min="13059" max="13059" width="21.5703125" style="363" customWidth="1"/>
    <col min="13060" max="13063" width="9.140625" style="363"/>
    <col min="13064" max="13064" width="12.7109375" style="363" bestFit="1" customWidth="1"/>
    <col min="13065" max="13312" width="9.140625" style="363"/>
    <col min="13313" max="13313" width="8.5703125" style="363" customWidth="1"/>
    <col min="13314" max="13314" width="55.140625" style="363" customWidth="1"/>
    <col min="13315" max="13315" width="21.5703125" style="363" customWidth="1"/>
    <col min="13316" max="13319" width="9.140625" style="363"/>
    <col min="13320" max="13320" width="12.7109375" style="363" bestFit="1" customWidth="1"/>
    <col min="13321" max="13568" width="9.140625" style="363"/>
    <col min="13569" max="13569" width="8.5703125" style="363" customWidth="1"/>
    <col min="13570" max="13570" width="55.140625" style="363" customWidth="1"/>
    <col min="13571" max="13571" width="21.5703125" style="363" customWidth="1"/>
    <col min="13572" max="13575" width="9.140625" style="363"/>
    <col min="13576" max="13576" width="12.7109375" style="363" bestFit="1" customWidth="1"/>
    <col min="13577" max="13824" width="9.140625" style="363"/>
    <col min="13825" max="13825" width="8.5703125" style="363" customWidth="1"/>
    <col min="13826" max="13826" width="55.140625" style="363" customWidth="1"/>
    <col min="13827" max="13827" width="21.5703125" style="363" customWidth="1"/>
    <col min="13828" max="13831" width="9.140625" style="363"/>
    <col min="13832" max="13832" width="12.7109375" style="363" bestFit="1" customWidth="1"/>
    <col min="13833" max="14080" width="9.140625" style="363"/>
    <col min="14081" max="14081" width="8.5703125" style="363" customWidth="1"/>
    <col min="14082" max="14082" width="55.140625" style="363" customWidth="1"/>
    <col min="14083" max="14083" width="21.5703125" style="363" customWidth="1"/>
    <col min="14084" max="14087" width="9.140625" style="363"/>
    <col min="14088" max="14088" width="12.7109375" style="363" bestFit="1" customWidth="1"/>
    <col min="14089" max="14336" width="9.140625" style="363"/>
    <col min="14337" max="14337" width="8.5703125" style="363" customWidth="1"/>
    <col min="14338" max="14338" width="55.140625" style="363" customWidth="1"/>
    <col min="14339" max="14339" width="21.5703125" style="363" customWidth="1"/>
    <col min="14340" max="14343" width="9.140625" style="363"/>
    <col min="14344" max="14344" width="12.7109375" style="363" bestFit="1" customWidth="1"/>
    <col min="14345" max="14592" width="9.140625" style="363"/>
    <col min="14593" max="14593" width="8.5703125" style="363" customWidth="1"/>
    <col min="14594" max="14594" width="55.140625" style="363" customWidth="1"/>
    <col min="14595" max="14595" width="21.5703125" style="363" customWidth="1"/>
    <col min="14596" max="14599" width="9.140625" style="363"/>
    <col min="14600" max="14600" width="12.7109375" style="363" bestFit="1" customWidth="1"/>
    <col min="14601" max="14848" width="9.140625" style="363"/>
    <col min="14849" max="14849" width="8.5703125" style="363" customWidth="1"/>
    <col min="14850" max="14850" width="55.140625" style="363" customWidth="1"/>
    <col min="14851" max="14851" width="21.5703125" style="363" customWidth="1"/>
    <col min="14852" max="14855" width="9.140625" style="363"/>
    <col min="14856" max="14856" width="12.7109375" style="363" bestFit="1" customWidth="1"/>
    <col min="14857" max="15104" width="9.140625" style="363"/>
    <col min="15105" max="15105" width="8.5703125" style="363" customWidth="1"/>
    <col min="15106" max="15106" width="55.140625" style="363" customWidth="1"/>
    <col min="15107" max="15107" width="21.5703125" style="363" customWidth="1"/>
    <col min="15108" max="15111" width="9.140625" style="363"/>
    <col min="15112" max="15112" width="12.7109375" style="363" bestFit="1" customWidth="1"/>
    <col min="15113" max="15360" width="9.140625" style="363"/>
    <col min="15361" max="15361" width="8.5703125" style="363" customWidth="1"/>
    <col min="15362" max="15362" width="55.140625" style="363" customWidth="1"/>
    <col min="15363" max="15363" width="21.5703125" style="363" customWidth="1"/>
    <col min="15364" max="15367" width="9.140625" style="363"/>
    <col min="15368" max="15368" width="12.7109375" style="363" bestFit="1" customWidth="1"/>
    <col min="15369" max="15616" width="9.140625" style="363"/>
    <col min="15617" max="15617" width="8.5703125" style="363" customWidth="1"/>
    <col min="15618" max="15618" width="55.140625" style="363" customWidth="1"/>
    <col min="15619" max="15619" width="21.5703125" style="363" customWidth="1"/>
    <col min="15620" max="15623" width="9.140625" style="363"/>
    <col min="15624" max="15624" width="12.7109375" style="363" bestFit="1" customWidth="1"/>
    <col min="15625" max="15872" width="9.140625" style="363"/>
    <col min="15873" max="15873" width="8.5703125" style="363" customWidth="1"/>
    <col min="15874" max="15874" width="55.140625" style="363" customWidth="1"/>
    <col min="15875" max="15875" width="21.5703125" style="363" customWidth="1"/>
    <col min="15876" max="15879" width="9.140625" style="363"/>
    <col min="15880" max="15880" width="12.7109375" style="363" bestFit="1" customWidth="1"/>
    <col min="15881" max="16128" width="9.140625" style="363"/>
    <col min="16129" max="16129" width="8.5703125" style="363" customWidth="1"/>
    <col min="16130" max="16130" width="55.140625" style="363" customWidth="1"/>
    <col min="16131" max="16131" width="21.5703125" style="363" customWidth="1"/>
    <col min="16132" max="16135" width="9.140625" style="363"/>
    <col min="16136" max="16136" width="12.7109375" style="363" bestFit="1" customWidth="1"/>
    <col min="16137" max="16384" width="9.140625" style="363"/>
  </cols>
  <sheetData>
    <row r="1" spans="1:8" ht="15.75">
      <c r="C1" s="380" t="s">
        <v>510</v>
      </c>
    </row>
    <row r="2" spans="1:8" ht="15.75">
      <c r="A2" s="1052" t="s">
        <v>511</v>
      </c>
      <c r="B2" s="1052"/>
      <c r="C2" s="1052"/>
    </row>
    <row r="3" spans="1:8" ht="15" customHeight="1">
      <c r="A3" s="1053" t="str">
        <f>'06d. Quy hoạch'!A3:C3</f>
        <v>(Kèm theo Tờ trình số         /TTr-UBND ngày      tháng       năm 2023 của UBND tỉnh)</v>
      </c>
      <c r="B3" s="1054"/>
      <c r="C3" s="1054"/>
    </row>
    <row r="4" spans="1:8" ht="15.75">
      <c r="C4" s="381" t="s">
        <v>67</v>
      </c>
    </row>
    <row r="5" spans="1:8" s="959" customFormat="1" ht="15.75">
      <c r="A5" s="382" t="s">
        <v>3</v>
      </c>
      <c r="B5" s="383" t="s">
        <v>4</v>
      </c>
      <c r="C5" s="384" t="s">
        <v>366</v>
      </c>
    </row>
    <row r="6" spans="1:8" s="58" customFormat="1" ht="15.75">
      <c r="A6" s="55"/>
      <c r="B6" s="385" t="s">
        <v>512</v>
      </c>
      <c r="C6" s="57">
        <v>4936319.8962970003</v>
      </c>
    </row>
    <row r="7" spans="1:8" ht="15.75">
      <c r="A7" s="372">
        <v>1</v>
      </c>
      <c r="B7" s="33" t="s">
        <v>513</v>
      </c>
      <c r="C7" s="961">
        <v>787664.21900000004</v>
      </c>
    </row>
    <row r="8" spans="1:8" ht="31.5">
      <c r="A8" s="372">
        <v>2</v>
      </c>
      <c r="B8" s="33" t="s">
        <v>526</v>
      </c>
      <c r="C8" s="961">
        <v>9625</v>
      </c>
    </row>
    <row r="9" spans="1:8" ht="31.5">
      <c r="A9" s="372">
        <v>3</v>
      </c>
      <c r="B9" s="33" t="s">
        <v>514</v>
      </c>
      <c r="C9" s="961">
        <v>292940.269493</v>
      </c>
    </row>
    <row r="10" spans="1:8" ht="15.75">
      <c r="A10" s="372">
        <v>4</v>
      </c>
      <c r="B10" s="33" t="s">
        <v>515</v>
      </c>
      <c r="C10" s="961"/>
    </row>
    <row r="11" spans="1:8" ht="15.75">
      <c r="A11" s="372">
        <v>5</v>
      </c>
      <c r="B11" s="33" t="s">
        <v>516</v>
      </c>
      <c r="C11" s="961">
        <v>29446.203999999998</v>
      </c>
    </row>
    <row r="12" spans="1:8" ht="15.75">
      <c r="A12" s="372">
        <v>6</v>
      </c>
      <c r="B12" s="33" t="s">
        <v>517</v>
      </c>
      <c r="C12" s="961">
        <v>344395.71539999999</v>
      </c>
    </row>
    <row r="13" spans="1:8" ht="15.75">
      <c r="A13" s="372">
        <v>7</v>
      </c>
      <c r="B13" s="33" t="s">
        <v>518</v>
      </c>
      <c r="C13" s="961">
        <v>4526.9245129999999</v>
      </c>
    </row>
    <row r="14" spans="1:8" ht="15.75">
      <c r="A14" s="372">
        <v>8</v>
      </c>
      <c r="B14" s="33" t="s">
        <v>519</v>
      </c>
      <c r="C14" s="961">
        <v>63028</v>
      </c>
    </row>
    <row r="15" spans="1:8" ht="15.75">
      <c r="A15" s="372">
        <v>9</v>
      </c>
      <c r="B15" s="33" t="s">
        <v>520</v>
      </c>
      <c r="C15" s="61">
        <v>21106.712490999998</v>
      </c>
      <c r="H15" s="962"/>
    </row>
    <row r="16" spans="1:8" s="389" customFormat="1" ht="15.75">
      <c r="A16" s="386"/>
      <c r="B16" s="387" t="s">
        <v>521</v>
      </c>
      <c r="C16" s="388">
        <v>10078</v>
      </c>
      <c r="H16" s="390"/>
    </row>
    <row r="17" spans="1:8" ht="31.5">
      <c r="A17" s="963">
        <v>10</v>
      </c>
      <c r="B17" s="391" t="s">
        <v>522</v>
      </c>
      <c r="C17" s="392">
        <v>295163</v>
      </c>
      <c r="H17" s="962"/>
    </row>
    <row r="18" spans="1:8" ht="15.75">
      <c r="A18" s="963">
        <v>11</v>
      </c>
      <c r="B18" s="391" t="s">
        <v>523</v>
      </c>
      <c r="C18" s="392">
        <v>1143</v>
      </c>
      <c r="H18" s="962"/>
    </row>
    <row r="19" spans="1:8" ht="31.5">
      <c r="A19" s="963">
        <v>12</v>
      </c>
      <c r="B19" s="391" t="s">
        <v>524</v>
      </c>
      <c r="C19" s="392">
        <v>600000</v>
      </c>
      <c r="H19" s="962"/>
    </row>
    <row r="20" spans="1:8" ht="31.5">
      <c r="A20" s="376">
        <v>13</v>
      </c>
      <c r="B20" s="393" t="s">
        <v>525</v>
      </c>
      <c r="C20" s="964">
        <v>2487280.8514</v>
      </c>
    </row>
    <row r="21" spans="1:8">
      <c r="E21" s="965"/>
      <c r="F21" s="965"/>
    </row>
    <row r="22" spans="1:8" ht="15.75">
      <c r="B22" s="1055"/>
      <c r="C22" s="1056"/>
    </row>
  </sheetData>
  <mergeCells count="3">
    <mergeCell ref="A2:C2"/>
    <mergeCell ref="A3:C3"/>
    <mergeCell ref="B22:C22"/>
  </mergeCells>
  <pageMargins left="0.9055118110236221" right="0.11811023622047245" top="0.35433070866141736" bottom="0.35433070866141736"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9"/>
  <sheetViews>
    <sheetView zoomScale="85" zoomScaleNormal="85" workbookViewId="0">
      <selection activeCell="A4" sqref="A4"/>
    </sheetView>
  </sheetViews>
  <sheetFormatPr defaultColWidth="5.5703125" defaultRowHeight="15.75"/>
  <cols>
    <col min="1" max="1" width="5.85546875" style="395" customWidth="1"/>
    <col min="2" max="2" width="61" style="395" customWidth="1"/>
    <col min="3" max="3" width="14.7109375" style="424" customWidth="1"/>
    <col min="4" max="7" width="14.7109375" style="398" customWidth="1"/>
    <col min="8" max="228" width="10.28515625" style="395" customWidth="1"/>
    <col min="229" max="248" width="5.5703125" style="395"/>
    <col min="249" max="249" width="5.85546875" style="395" customWidth="1"/>
    <col min="250" max="250" width="61" style="395" customWidth="1"/>
    <col min="251" max="255" width="14.7109375" style="395" customWidth="1"/>
    <col min="256" max="257" width="10.28515625" style="395" customWidth="1"/>
    <col min="258" max="262" width="0" style="395" hidden="1" customWidth="1"/>
    <col min="263" max="484" width="10.28515625" style="395" customWidth="1"/>
    <col min="485" max="504" width="5.5703125" style="395"/>
    <col min="505" max="505" width="5.85546875" style="395" customWidth="1"/>
    <col min="506" max="506" width="61" style="395" customWidth="1"/>
    <col min="507" max="511" width="14.7109375" style="395" customWidth="1"/>
    <col min="512" max="513" width="10.28515625" style="395" customWidth="1"/>
    <col min="514" max="518" width="0" style="395" hidden="1" customWidth="1"/>
    <col min="519" max="740" width="10.28515625" style="395" customWidth="1"/>
    <col min="741" max="760" width="5.5703125" style="395"/>
    <col min="761" max="761" width="5.85546875" style="395" customWidth="1"/>
    <col min="762" max="762" width="61" style="395" customWidth="1"/>
    <col min="763" max="767" width="14.7109375" style="395" customWidth="1"/>
    <col min="768" max="769" width="10.28515625" style="395" customWidth="1"/>
    <col min="770" max="774" width="0" style="395" hidden="1" customWidth="1"/>
    <col min="775" max="996" width="10.28515625" style="395" customWidth="1"/>
    <col min="997" max="1016" width="5.5703125" style="395"/>
    <col min="1017" max="1017" width="5.85546875" style="395" customWidth="1"/>
    <col min="1018" max="1018" width="61" style="395" customWidth="1"/>
    <col min="1019" max="1023" width="14.7109375" style="395" customWidth="1"/>
    <col min="1024" max="1025" width="10.28515625" style="395" customWidth="1"/>
    <col min="1026" max="1030" width="0" style="395" hidden="1" customWidth="1"/>
    <col min="1031" max="1252" width="10.28515625" style="395" customWidth="1"/>
    <col min="1253" max="1272" width="5.5703125" style="395"/>
    <col min="1273" max="1273" width="5.85546875" style="395" customWidth="1"/>
    <col min="1274" max="1274" width="61" style="395" customWidth="1"/>
    <col min="1275" max="1279" width="14.7109375" style="395" customWidth="1"/>
    <col min="1280" max="1281" width="10.28515625" style="395" customWidth="1"/>
    <col min="1282" max="1286" width="0" style="395" hidden="1" customWidth="1"/>
    <col min="1287" max="1508" width="10.28515625" style="395" customWidth="1"/>
    <col min="1509" max="1528" width="5.5703125" style="395"/>
    <col min="1529" max="1529" width="5.85546875" style="395" customWidth="1"/>
    <col min="1530" max="1530" width="61" style="395" customWidth="1"/>
    <col min="1531" max="1535" width="14.7109375" style="395" customWidth="1"/>
    <col min="1536" max="1537" width="10.28515625" style="395" customWidth="1"/>
    <col min="1538" max="1542" width="0" style="395" hidden="1" customWidth="1"/>
    <col min="1543" max="1764" width="10.28515625" style="395" customWidth="1"/>
    <col min="1765" max="1784" width="5.5703125" style="395"/>
    <col min="1785" max="1785" width="5.85546875" style="395" customWidth="1"/>
    <col min="1786" max="1786" width="61" style="395" customWidth="1"/>
    <col min="1787" max="1791" width="14.7109375" style="395" customWidth="1"/>
    <col min="1792" max="1793" width="10.28515625" style="395" customWidth="1"/>
    <col min="1794" max="1798" width="0" style="395" hidden="1" customWidth="1"/>
    <col min="1799" max="2020" width="10.28515625" style="395" customWidth="1"/>
    <col min="2021" max="2040" width="5.5703125" style="395"/>
    <col min="2041" max="2041" width="5.85546875" style="395" customWidth="1"/>
    <col min="2042" max="2042" width="61" style="395" customWidth="1"/>
    <col min="2043" max="2047" width="14.7109375" style="395" customWidth="1"/>
    <col min="2048" max="2049" width="10.28515625" style="395" customWidth="1"/>
    <col min="2050" max="2054" width="0" style="395" hidden="1" customWidth="1"/>
    <col min="2055" max="2276" width="10.28515625" style="395" customWidth="1"/>
    <col min="2277" max="2296" width="5.5703125" style="395"/>
    <col min="2297" max="2297" width="5.85546875" style="395" customWidth="1"/>
    <col min="2298" max="2298" width="61" style="395" customWidth="1"/>
    <col min="2299" max="2303" width="14.7109375" style="395" customWidth="1"/>
    <col min="2304" max="2305" width="10.28515625" style="395" customWidth="1"/>
    <col min="2306" max="2310" width="0" style="395" hidden="1" customWidth="1"/>
    <col min="2311" max="2532" width="10.28515625" style="395" customWidth="1"/>
    <col min="2533" max="2552" width="5.5703125" style="395"/>
    <col min="2553" max="2553" width="5.85546875" style="395" customWidth="1"/>
    <col min="2554" max="2554" width="61" style="395" customWidth="1"/>
    <col min="2555" max="2559" width="14.7109375" style="395" customWidth="1"/>
    <col min="2560" max="2561" width="10.28515625" style="395" customWidth="1"/>
    <col min="2562" max="2566" width="0" style="395" hidden="1" customWidth="1"/>
    <col min="2567" max="2788" width="10.28515625" style="395" customWidth="1"/>
    <col min="2789" max="2808" width="5.5703125" style="395"/>
    <col min="2809" max="2809" width="5.85546875" style="395" customWidth="1"/>
    <col min="2810" max="2810" width="61" style="395" customWidth="1"/>
    <col min="2811" max="2815" width="14.7109375" style="395" customWidth="1"/>
    <col min="2816" max="2817" width="10.28515625" style="395" customWidth="1"/>
    <col min="2818" max="2822" width="0" style="395" hidden="1" customWidth="1"/>
    <col min="2823" max="3044" width="10.28515625" style="395" customWidth="1"/>
    <col min="3045" max="3064" width="5.5703125" style="395"/>
    <col min="3065" max="3065" width="5.85546875" style="395" customWidth="1"/>
    <col min="3066" max="3066" width="61" style="395" customWidth="1"/>
    <col min="3067" max="3071" width="14.7109375" style="395" customWidth="1"/>
    <col min="3072" max="3073" width="10.28515625" style="395" customWidth="1"/>
    <col min="3074" max="3078" width="0" style="395" hidden="1" customWidth="1"/>
    <col min="3079" max="3300" width="10.28515625" style="395" customWidth="1"/>
    <col min="3301" max="3320" width="5.5703125" style="395"/>
    <col min="3321" max="3321" width="5.85546875" style="395" customWidth="1"/>
    <col min="3322" max="3322" width="61" style="395" customWidth="1"/>
    <col min="3323" max="3327" width="14.7109375" style="395" customWidth="1"/>
    <col min="3328" max="3329" width="10.28515625" style="395" customWidth="1"/>
    <col min="3330" max="3334" width="0" style="395" hidden="1" customWidth="1"/>
    <col min="3335" max="3556" width="10.28515625" style="395" customWidth="1"/>
    <col min="3557" max="3576" width="5.5703125" style="395"/>
    <col min="3577" max="3577" width="5.85546875" style="395" customWidth="1"/>
    <col min="3578" max="3578" width="61" style="395" customWidth="1"/>
    <col min="3579" max="3583" width="14.7109375" style="395" customWidth="1"/>
    <col min="3584" max="3585" width="10.28515625" style="395" customWidth="1"/>
    <col min="3586" max="3590" width="0" style="395" hidden="1" customWidth="1"/>
    <col min="3591" max="3812" width="10.28515625" style="395" customWidth="1"/>
    <col min="3813" max="3832" width="5.5703125" style="395"/>
    <col min="3833" max="3833" width="5.85546875" style="395" customWidth="1"/>
    <col min="3834" max="3834" width="61" style="395" customWidth="1"/>
    <col min="3835" max="3839" width="14.7109375" style="395" customWidth="1"/>
    <col min="3840" max="3841" width="10.28515625" style="395" customWidth="1"/>
    <col min="3842" max="3846" width="0" style="395" hidden="1" customWidth="1"/>
    <col min="3847" max="4068" width="10.28515625" style="395" customWidth="1"/>
    <col min="4069" max="4088" width="5.5703125" style="395"/>
    <col min="4089" max="4089" width="5.85546875" style="395" customWidth="1"/>
    <col min="4090" max="4090" width="61" style="395" customWidth="1"/>
    <col min="4091" max="4095" width="14.7109375" style="395" customWidth="1"/>
    <col min="4096" max="4097" width="10.28515625" style="395" customWidth="1"/>
    <col min="4098" max="4102" width="0" style="395" hidden="1" customWidth="1"/>
    <col min="4103" max="4324" width="10.28515625" style="395" customWidth="1"/>
    <col min="4325" max="4344" width="5.5703125" style="395"/>
    <col min="4345" max="4345" width="5.85546875" style="395" customWidth="1"/>
    <col min="4346" max="4346" width="61" style="395" customWidth="1"/>
    <col min="4347" max="4351" width="14.7109375" style="395" customWidth="1"/>
    <col min="4352" max="4353" width="10.28515625" style="395" customWidth="1"/>
    <col min="4354" max="4358" width="0" style="395" hidden="1" customWidth="1"/>
    <col min="4359" max="4580" width="10.28515625" style="395" customWidth="1"/>
    <col min="4581" max="4600" width="5.5703125" style="395"/>
    <col min="4601" max="4601" width="5.85546875" style="395" customWidth="1"/>
    <col min="4602" max="4602" width="61" style="395" customWidth="1"/>
    <col min="4603" max="4607" width="14.7109375" style="395" customWidth="1"/>
    <col min="4608" max="4609" width="10.28515625" style="395" customWidth="1"/>
    <col min="4610" max="4614" width="0" style="395" hidden="1" customWidth="1"/>
    <col min="4615" max="4836" width="10.28515625" style="395" customWidth="1"/>
    <col min="4837" max="4856" width="5.5703125" style="395"/>
    <col min="4857" max="4857" width="5.85546875" style="395" customWidth="1"/>
    <col min="4858" max="4858" width="61" style="395" customWidth="1"/>
    <col min="4859" max="4863" width="14.7109375" style="395" customWidth="1"/>
    <col min="4864" max="4865" width="10.28515625" style="395" customWidth="1"/>
    <col min="4866" max="4870" width="0" style="395" hidden="1" customWidth="1"/>
    <col min="4871" max="5092" width="10.28515625" style="395" customWidth="1"/>
    <col min="5093" max="5112" width="5.5703125" style="395"/>
    <col min="5113" max="5113" width="5.85546875" style="395" customWidth="1"/>
    <col min="5114" max="5114" width="61" style="395" customWidth="1"/>
    <col min="5115" max="5119" width="14.7109375" style="395" customWidth="1"/>
    <col min="5120" max="5121" width="10.28515625" style="395" customWidth="1"/>
    <col min="5122" max="5126" width="0" style="395" hidden="1" customWidth="1"/>
    <col min="5127" max="5348" width="10.28515625" style="395" customWidth="1"/>
    <col min="5349" max="5368" width="5.5703125" style="395"/>
    <col min="5369" max="5369" width="5.85546875" style="395" customWidth="1"/>
    <col min="5370" max="5370" width="61" style="395" customWidth="1"/>
    <col min="5371" max="5375" width="14.7109375" style="395" customWidth="1"/>
    <col min="5376" max="5377" width="10.28515625" style="395" customWidth="1"/>
    <col min="5378" max="5382" width="0" style="395" hidden="1" customWidth="1"/>
    <col min="5383" max="5604" width="10.28515625" style="395" customWidth="1"/>
    <col min="5605" max="5624" width="5.5703125" style="395"/>
    <col min="5625" max="5625" width="5.85546875" style="395" customWidth="1"/>
    <col min="5626" max="5626" width="61" style="395" customWidth="1"/>
    <col min="5627" max="5631" width="14.7109375" style="395" customWidth="1"/>
    <col min="5632" max="5633" width="10.28515625" style="395" customWidth="1"/>
    <col min="5634" max="5638" width="0" style="395" hidden="1" customWidth="1"/>
    <col min="5639" max="5860" width="10.28515625" style="395" customWidth="1"/>
    <col min="5861" max="5880" width="5.5703125" style="395"/>
    <col min="5881" max="5881" width="5.85546875" style="395" customWidth="1"/>
    <col min="5882" max="5882" width="61" style="395" customWidth="1"/>
    <col min="5883" max="5887" width="14.7109375" style="395" customWidth="1"/>
    <col min="5888" max="5889" width="10.28515625" style="395" customWidth="1"/>
    <col min="5890" max="5894" width="0" style="395" hidden="1" customWidth="1"/>
    <col min="5895" max="6116" width="10.28515625" style="395" customWidth="1"/>
    <col min="6117" max="6136" width="5.5703125" style="395"/>
    <col min="6137" max="6137" width="5.85546875" style="395" customWidth="1"/>
    <col min="6138" max="6138" width="61" style="395" customWidth="1"/>
    <col min="6139" max="6143" width="14.7109375" style="395" customWidth="1"/>
    <col min="6144" max="6145" width="10.28515625" style="395" customWidth="1"/>
    <col min="6146" max="6150" width="0" style="395" hidden="1" customWidth="1"/>
    <col min="6151" max="6372" width="10.28515625" style="395" customWidth="1"/>
    <col min="6373" max="6392" width="5.5703125" style="395"/>
    <col min="6393" max="6393" width="5.85546875" style="395" customWidth="1"/>
    <col min="6394" max="6394" width="61" style="395" customWidth="1"/>
    <col min="6395" max="6399" width="14.7109375" style="395" customWidth="1"/>
    <col min="6400" max="6401" width="10.28515625" style="395" customWidth="1"/>
    <col min="6402" max="6406" width="0" style="395" hidden="1" customWidth="1"/>
    <col min="6407" max="6628" width="10.28515625" style="395" customWidth="1"/>
    <col min="6629" max="6648" width="5.5703125" style="395"/>
    <col min="6649" max="6649" width="5.85546875" style="395" customWidth="1"/>
    <col min="6650" max="6650" width="61" style="395" customWidth="1"/>
    <col min="6651" max="6655" width="14.7109375" style="395" customWidth="1"/>
    <col min="6656" max="6657" width="10.28515625" style="395" customWidth="1"/>
    <col min="6658" max="6662" width="0" style="395" hidden="1" customWidth="1"/>
    <col min="6663" max="6884" width="10.28515625" style="395" customWidth="1"/>
    <col min="6885" max="6904" width="5.5703125" style="395"/>
    <col min="6905" max="6905" width="5.85546875" style="395" customWidth="1"/>
    <col min="6906" max="6906" width="61" style="395" customWidth="1"/>
    <col min="6907" max="6911" width="14.7109375" style="395" customWidth="1"/>
    <col min="6912" max="6913" width="10.28515625" style="395" customWidth="1"/>
    <col min="6914" max="6918" width="0" style="395" hidden="1" customWidth="1"/>
    <col min="6919" max="7140" width="10.28515625" style="395" customWidth="1"/>
    <col min="7141" max="7160" width="5.5703125" style="395"/>
    <col min="7161" max="7161" width="5.85546875" style="395" customWidth="1"/>
    <col min="7162" max="7162" width="61" style="395" customWidth="1"/>
    <col min="7163" max="7167" width="14.7109375" style="395" customWidth="1"/>
    <col min="7168" max="7169" width="10.28515625" style="395" customWidth="1"/>
    <col min="7170" max="7174" width="0" style="395" hidden="1" customWidth="1"/>
    <col min="7175" max="7396" width="10.28515625" style="395" customWidth="1"/>
    <col min="7397" max="7416" width="5.5703125" style="395"/>
    <col min="7417" max="7417" width="5.85546875" style="395" customWidth="1"/>
    <col min="7418" max="7418" width="61" style="395" customWidth="1"/>
    <col min="7419" max="7423" width="14.7109375" style="395" customWidth="1"/>
    <col min="7424" max="7425" width="10.28515625" style="395" customWidth="1"/>
    <col min="7426" max="7430" width="0" style="395" hidden="1" customWidth="1"/>
    <col min="7431" max="7652" width="10.28515625" style="395" customWidth="1"/>
    <col min="7653" max="7672" width="5.5703125" style="395"/>
    <col min="7673" max="7673" width="5.85546875" style="395" customWidth="1"/>
    <col min="7674" max="7674" width="61" style="395" customWidth="1"/>
    <col min="7675" max="7679" width="14.7109375" style="395" customWidth="1"/>
    <col min="7680" max="7681" width="10.28515625" style="395" customWidth="1"/>
    <col min="7682" max="7686" width="0" style="395" hidden="1" customWidth="1"/>
    <col min="7687" max="7908" width="10.28515625" style="395" customWidth="1"/>
    <col min="7909" max="7928" width="5.5703125" style="395"/>
    <col min="7929" max="7929" width="5.85546875" style="395" customWidth="1"/>
    <col min="7930" max="7930" width="61" style="395" customWidth="1"/>
    <col min="7931" max="7935" width="14.7109375" style="395" customWidth="1"/>
    <col min="7936" max="7937" width="10.28515625" style="395" customWidth="1"/>
    <col min="7938" max="7942" width="0" style="395" hidden="1" customWidth="1"/>
    <col min="7943" max="8164" width="10.28515625" style="395" customWidth="1"/>
    <col min="8165" max="8184" width="5.5703125" style="395"/>
    <col min="8185" max="8185" width="5.85546875" style="395" customWidth="1"/>
    <col min="8186" max="8186" width="61" style="395" customWidth="1"/>
    <col min="8187" max="8191" width="14.7109375" style="395" customWidth="1"/>
    <col min="8192" max="8193" width="10.28515625" style="395" customWidth="1"/>
    <col min="8194" max="8198" width="0" style="395" hidden="1" customWidth="1"/>
    <col min="8199" max="8420" width="10.28515625" style="395" customWidth="1"/>
    <col min="8421" max="8440" width="5.5703125" style="395"/>
    <col min="8441" max="8441" width="5.85546875" style="395" customWidth="1"/>
    <col min="8442" max="8442" width="61" style="395" customWidth="1"/>
    <col min="8443" max="8447" width="14.7109375" style="395" customWidth="1"/>
    <col min="8448" max="8449" width="10.28515625" style="395" customWidth="1"/>
    <col min="8450" max="8454" width="0" style="395" hidden="1" customWidth="1"/>
    <col min="8455" max="8676" width="10.28515625" style="395" customWidth="1"/>
    <col min="8677" max="8696" width="5.5703125" style="395"/>
    <col min="8697" max="8697" width="5.85546875" style="395" customWidth="1"/>
    <col min="8698" max="8698" width="61" style="395" customWidth="1"/>
    <col min="8699" max="8703" width="14.7109375" style="395" customWidth="1"/>
    <col min="8704" max="8705" width="10.28515625" style="395" customWidth="1"/>
    <col min="8706" max="8710" width="0" style="395" hidden="1" customWidth="1"/>
    <col min="8711" max="8932" width="10.28515625" style="395" customWidth="1"/>
    <col min="8933" max="8952" width="5.5703125" style="395"/>
    <col min="8953" max="8953" width="5.85546875" style="395" customWidth="1"/>
    <col min="8954" max="8954" width="61" style="395" customWidth="1"/>
    <col min="8955" max="8959" width="14.7109375" style="395" customWidth="1"/>
    <col min="8960" max="8961" width="10.28515625" style="395" customWidth="1"/>
    <col min="8962" max="8966" width="0" style="395" hidden="1" customWidth="1"/>
    <col min="8967" max="9188" width="10.28515625" style="395" customWidth="1"/>
    <col min="9189" max="9208" width="5.5703125" style="395"/>
    <col min="9209" max="9209" width="5.85546875" style="395" customWidth="1"/>
    <col min="9210" max="9210" width="61" style="395" customWidth="1"/>
    <col min="9211" max="9215" width="14.7109375" style="395" customWidth="1"/>
    <col min="9216" max="9217" width="10.28515625" style="395" customWidth="1"/>
    <col min="9218" max="9222" width="0" style="395" hidden="1" customWidth="1"/>
    <col min="9223" max="9444" width="10.28515625" style="395" customWidth="1"/>
    <col min="9445" max="9464" width="5.5703125" style="395"/>
    <col min="9465" max="9465" width="5.85546875" style="395" customWidth="1"/>
    <col min="9466" max="9466" width="61" style="395" customWidth="1"/>
    <col min="9467" max="9471" width="14.7109375" style="395" customWidth="1"/>
    <col min="9472" max="9473" width="10.28515625" style="395" customWidth="1"/>
    <col min="9474" max="9478" width="0" style="395" hidden="1" customWidth="1"/>
    <col min="9479" max="9700" width="10.28515625" style="395" customWidth="1"/>
    <col min="9701" max="9720" width="5.5703125" style="395"/>
    <col min="9721" max="9721" width="5.85546875" style="395" customWidth="1"/>
    <col min="9722" max="9722" width="61" style="395" customWidth="1"/>
    <col min="9723" max="9727" width="14.7109375" style="395" customWidth="1"/>
    <col min="9728" max="9729" width="10.28515625" style="395" customWidth="1"/>
    <col min="9730" max="9734" width="0" style="395" hidden="1" customWidth="1"/>
    <col min="9735" max="9956" width="10.28515625" style="395" customWidth="1"/>
    <col min="9957" max="9976" width="5.5703125" style="395"/>
    <col min="9977" max="9977" width="5.85546875" style="395" customWidth="1"/>
    <col min="9978" max="9978" width="61" style="395" customWidth="1"/>
    <col min="9979" max="9983" width="14.7109375" style="395" customWidth="1"/>
    <col min="9984" max="9985" width="10.28515625" style="395" customWidth="1"/>
    <col min="9986" max="9990" width="0" style="395" hidden="1" customWidth="1"/>
    <col min="9991" max="10212" width="10.28515625" style="395" customWidth="1"/>
    <col min="10213" max="10232" width="5.5703125" style="395"/>
    <col min="10233" max="10233" width="5.85546875" style="395" customWidth="1"/>
    <col min="10234" max="10234" width="61" style="395" customWidth="1"/>
    <col min="10235" max="10239" width="14.7109375" style="395" customWidth="1"/>
    <col min="10240" max="10241" width="10.28515625" style="395" customWidth="1"/>
    <col min="10242" max="10246" width="0" style="395" hidden="1" customWidth="1"/>
    <col min="10247" max="10468" width="10.28515625" style="395" customWidth="1"/>
    <col min="10469" max="10488" width="5.5703125" style="395"/>
    <col min="10489" max="10489" width="5.85546875" style="395" customWidth="1"/>
    <col min="10490" max="10490" width="61" style="395" customWidth="1"/>
    <col min="10491" max="10495" width="14.7109375" style="395" customWidth="1"/>
    <col min="10496" max="10497" width="10.28515625" style="395" customWidth="1"/>
    <col min="10498" max="10502" width="0" style="395" hidden="1" customWidth="1"/>
    <col min="10503" max="10724" width="10.28515625" style="395" customWidth="1"/>
    <col min="10725" max="10744" width="5.5703125" style="395"/>
    <col min="10745" max="10745" width="5.85546875" style="395" customWidth="1"/>
    <col min="10746" max="10746" width="61" style="395" customWidth="1"/>
    <col min="10747" max="10751" width="14.7109375" style="395" customWidth="1"/>
    <col min="10752" max="10753" width="10.28515625" style="395" customWidth="1"/>
    <col min="10754" max="10758" width="0" style="395" hidden="1" customWidth="1"/>
    <col min="10759" max="10980" width="10.28515625" style="395" customWidth="1"/>
    <col min="10981" max="11000" width="5.5703125" style="395"/>
    <col min="11001" max="11001" width="5.85546875" style="395" customWidth="1"/>
    <col min="11002" max="11002" width="61" style="395" customWidth="1"/>
    <col min="11003" max="11007" width="14.7109375" style="395" customWidth="1"/>
    <col min="11008" max="11009" width="10.28515625" style="395" customWidth="1"/>
    <col min="11010" max="11014" width="0" style="395" hidden="1" customWidth="1"/>
    <col min="11015" max="11236" width="10.28515625" style="395" customWidth="1"/>
    <col min="11237" max="11256" width="5.5703125" style="395"/>
    <col min="11257" max="11257" width="5.85546875" style="395" customWidth="1"/>
    <col min="11258" max="11258" width="61" style="395" customWidth="1"/>
    <col min="11259" max="11263" width="14.7109375" style="395" customWidth="1"/>
    <col min="11264" max="11265" width="10.28515625" style="395" customWidth="1"/>
    <col min="11266" max="11270" width="0" style="395" hidden="1" customWidth="1"/>
    <col min="11271" max="11492" width="10.28515625" style="395" customWidth="1"/>
    <col min="11493" max="11512" width="5.5703125" style="395"/>
    <col min="11513" max="11513" width="5.85546875" style="395" customWidth="1"/>
    <col min="11514" max="11514" width="61" style="395" customWidth="1"/>
    <col min="11515" max="11519" width="14.7109375" style="395" customWidth="1"/>
    <col min="11520" max="11521" width="10.28515625" style="395" customWidth="1"/>
    <col min="11522" max="11526" width="0" style="395" hidden="1" customWidth="1"/>
    <col min="11527" max="11748" width="10.28515625" style="395" customWidth="1"/>
    <col min="11749" max="11768" width="5.5703125" style="395"/>
    <col min="11769" max="11769" width="5.85546875" style="395" customWidth="1"/>
    <col min="11770" max="11770" width="61" style="395" customWidth="1"/>
    <col min="11771" max="11775" width="14.7109375" style="395" customWidth="1"/>
    <col min="11776" max="11777" width="10.28515625" style="395" customWidth="1"/>
    <col min="11778" max="11782" width="0" style="395" hidden="1" customWidth="1"/>
    <col min="11783" max="12004" width="10.28515625" style="395" customWidth="1"/>
    <col min="12005" max="12024" width="5.5703125" style="395"/>
    <col min="12025" max="12025" width="5.85546875" style="395" customWidth="1"/>
    <col min="12026" max="12026" width="61" style="395" customWidth="1"/>
    <col min="12027" max="12031" width="14.7109375" style="395" customWidth="1"/>
    <col min="12032" max="12033" width="10.28515625" style="395" customWidth="1"/>
    <col min="12034" max="12038" width="0" style="395" hidden="1" customWidth="1"/>
    <col min="12039" max="12260" width="10.28515625" style="395" customWidth="1"/>
    <col min="12261" max="12280" width="5.5703125" style="395"/>
    <col min="12281" max="12281" width="5.85546875" style="395" customWidth="1"/>
    <col min="12282" max="12282" width="61" style="395" customWidth="1"/>
    <col min="12283" max="12287" width="14.7109375" style="395" customWidth="1"/>
    <col min="12288" max="12289" width="10.28515625" style="395" customWidth="1"/>
    <col min="12290" max="12294" width="0" style="395" hidden="1" customWidth="1"/>
    <col min="12295" max="12516" width="10.28515625" style="395" customWidth="1"/>
    <col min="12517" max="12536" width="5.5703125" style="395"/>
    <col min="12537" max="12537" width="5.85546875" style="395" customWidth="1"/>
    <col min="12538" max="12538" width="61" style="395" customWidth="1"/>
    <col min="12539" max="12543" width="14.7109375" style="395" customWidth="1"/>
    <col min="12544" max="12545" width="10.28515625" style="395" customWidth="1"/>
    <col min="12546" max="12550" width="0" style="395" hidden="1" customWidth="1"/>
    <col min="12551" max="12772" width="10.28515625" style="395" customWidth="1"/>
    <col min="12773" max="12792" width="5.5703125" style="395"/>
    <col min="12793" max="12793" width="5.85546875" style="395" customWidth="1"/>
    <col min="12794" max="12794" width="61" style="395" customWidth="1"/>
    <col min="12795" max="12799" width="14.7109375" style="395" customWidth="1"/>
    <col min="12800" max="12801" width="10.28515625" style="395" customWidth="1"/>
    <col min="12802" max="12806" width="0" style="395" hidden="1" customWidth="1"/>
    <col min="12807" max="13028" width="10.28515625" style="395" customWidth="1"/>
    <col min="13029" max="13048" width="5.5703125" style="395"/>
    <col min="13049" max="13049" width="5.85546875" style="395" customWidth="1"/>
    <col min="13050" max="13050" width="61" style="395" customWidth="1"/>
    <col min="13051" max="13055" width="14.7109375" style="395" customWidth="1"/>
    <col min="13056" max="13057" width="10.28515625" style="395" customWidth="1"/>
    <col min="13058" max="13062" width="0" style="395" hidden="1" customWidth="1"/>
    <col min="13063" max="13284" width="10.28515625" style="395" customWidth="1"/>
    <col min="13285" max="13304" width="5.5703125" style="395"/>
    <col min="13305" max="13305" width="5.85546875" style="395" customWidth="1"/>
    <col min="13306" max="13306" width="61" style="395" customWidth="1"/>
    <col min="13307" max="13311" width="14.7109375" style="395" customWidth="1"/>
    <col min="13312" max="13313" width="10.28515625" style="395" customWidth="1"/>
    <col min="13314" max="13318" width="0" style="395" hidden="1" customWidth="1"/>
    <col min="13319" max="13540" width="10.28515625" style="395" customWidth="1"/>
    <col min="13541" max="13560" width="5.5703125" style="395"/>
    <col min="13561" max="13561" width="5.85546875" style="395" customWidth="1"/>
    <col min="13562" max="13562" width="61" style="395" customWidth="1"/>
    <col min="13563" max="13567" width="14.7109375" style="395" customWidth="1"/>
    <col min="13568" max="13569" width="10.28515625" style="395" customWidth="1"/>
    <col min="13570" max="13574" width="0" style="395" hidden="1" customWidth="1"/>
    <col min="13575" max="13796" width="10.28515625" style="395" customWidth="1"/>
    <col min="13797" max="13816" width="5.5703125" style="395"/>
    <col min="13817" max="13817" width="5.85546875" style="395" customWidth="1"/>
    <col min="13818" max="13818" width="61" style="395" customWidth="1"/>
    <col min="13819" max="13823" width="14.7109375" style="395" customWidth="1"/>
    <col min="13824" max="13825" width="10.28515625" style="395" customWidth="1"/>
    <col min="13826" max="13830" width="0" style="395" hidden="1" customWidth="1"/>
    <col min="13831" max="14052" width="10.28515625" style="395" customWidth="1"/>
    <col min="14053" max="14072" width="5.5703125" style="395"/>
    <col min="14073" max="14073" width="5.85546875" style="395" customWidth="1"/>
    <col min="14074" max="14074" width="61" style="395" customWidth="1"/>
    <col min="14075" max="14079" width="14.7109375" style="395" customWidth="1"/>
    <col min="14080" max="14081" width="10.28515625" style="395" customWidth="1"/>
    <col min="14082" max="14086" width="0" style="395" hidden="1" customWidth="1"/>
    <col min="14087" max="14308" width="10.28515625" style="395" customWidth="1"/>
    <col min="14309" max="14328" width="5.5703125" style="395"/>
    <col min="14329" max="14329" width="5.85546875" style="395" customWidth="1"/>
    <col min="14330" max="14330" width="61" style="395" customWidth="1"/>
    <col min="14331" max="14335" width="14.7109375" style="395" customWidth="1"/>
    <col min="14336" max="14337" width="10.28515625" style="395" customWidth="1"/>
    <col min="14338" max="14342" width="0" style="395" hidden="1" customWidth="1"/>
    <col min="14343" max="14564" width="10.28515625" style="395" customWidth="1"/>
    <col min="14565" max="14584" width="5.5703125" style="395"/>
    <col min="14585" max="14585" width="5.85546875" style="395" customWidth="1"/>
    <col min="14586" max="14586" width="61" style="395" customWidth="1"/>
    <col min="14587" max="14591" width="14.7109375" style="395" customWidth="1"/>
    <col min="14592" max="14593" width="10.28515625" style="395" customWidth="1"/>
    <col min="14594" max="14598" width="0" style="395" hidden="1" customWidth="1"/>
    <col min="14599" max="14820" width="10.28515625" style="395" customWidth="1"/>
    <col min="14821" max="14840" width="5.5703125" style="395"/>
    <col min="14841" max="14841" width="5.85546875" style="395" customWidth="1"/>
    <col min="14842" max="14842" width="61" style="395" customWidth="1"/>
    <col min="14843" max="14847" width="14.7109375" style="395" customWidth="1"/>
    <col min="14848" max="14849" width="10.28515625" style="395" customWidth="1"/>
    <col min="14850" max="14854" width="0" style="395" hidden="1" customWidth="1"/>
    <col min="14855" max="15076" width="10.28515625" style="395" customWidth="1"/>
    <col min="15077" max="15096" width="5.5703125" style="395"/>
    <col min="15097" max="15097" width="5.85546875" style="395" customWidth="1"/>
    <col min="15098" max="15098" width="61" style="395" customWidth="1"/>
    <col min="15099" max="15103" width="14.7109375" style="395" customWidth="1"/>
    <col min="15104" max="15105" width="10.28515625" style="395" customWidth="1"/>
    <col min="15106" max="15110" width="0" style="395" hidden="1" customWidth="1"/>
    <col min="15111" max="15332" width="10.28515625" style="395" customWidth="1"/>
    <col min="15333" max="15352" width="5.5703125" style="395"/>
    <col min="15353" max="15353" width="5.85546875" style="395" customWidth="1"/>
    <col min="15354" max="15354" width="61" style="395" customWidth="1"/>
    <col min="15355" max="15359" width="14.7109375" style="395" customWidth="1"/>
    <col min="15360" max="15361" width="10.28515625" style="395" customWidth="1"/>
    <col min="15362" max="15366" width="0" style="395" hidden="1" customWidth="1"/>
    <col min="15367" max="15588" width="10.28515625" style="395" customWidth="1"/>
    <col min="15589" max="15608" width="5.5703125" style="395"/>
    <col min="15609" max="15609" width="5.85546875" style="395" customWidth="1"/>
    <col min="15610" max="15610" width="61" style="395" customWidth="1"/>
    <col min="15611" max="15615" width="14.7109375" style="395" customWidth="1"/>
    <col min="15616" max="15617" width="10.28515625" style="395" customWidth="1"/>
    <col min="15618" max="15622" width="0" style="395" hidden="1" customWidth="1"/>
    <col min="15623" max="15844" width="10.28515625" style="395" customWidth="1"/>
    <col min="15845" max="15864" width="5.5703125" style="395"/>
    <col min="15865" max="15865" width="5.85546875" style="395" customWidth="1"/>
    <col min="15866" max="15866" width="61" style="395" customWidth="1"/>
    <col min="15867" max="15871" width="14.7109375" style="395" customWidth="1"/>
    <col min="15872" max="15873" width="10.28515625" style="395" customWidth="1"/>
    <col min="15874" max="15878" width="0" style="395" hidden="1" customWidth="1"/>
    <col min="15879" max="16100" width="10.28515625" style="395" customWidth="1"/>
    <col min="16101" max="16120" width="5.5703125" style="395"/>
    <col min="16121" max="16121" width="5.85546875" style="395" customWidth="1"/>
    <col min="16122" max="16122" width="61" style="395" customWidth="1"/>
    <col min="16123" max="16127" width="14.7109375" style="395" customWidth="1"/>
    <col min="16128" max="16129" width="10.28515625" style="395" customWidth="1"/>
    <col min="16130" max="16134" width="0" style="395" hidden="1" customWidth="1"/>
    <col min="16135" max="16356" width="10.28515625" style="395" customWidth="1"/>
    <col min="16357" max="16384" width="5.5703125" style="395"/>
  </cols>
  <sheetData>
    <row r="1" spans="1:7">
      <c r="B1" s="396"/>
      <c r="C1" s="397"/>
      <c r="F1" s="1057" t="s">
        <v>527</v>
      </c>
      <c r="G1" s="1057"/>
    </row>
    <row r="2" spans="1:7">
      <c r="A2" s="1058" t="s">
        <v>528</v>
      </c>
      <c r="B2" s="1058"/>
      <c r="C2" s="1058"/>
      <c r="D2" s="1058"/>
      <c r="E2" s="1058"/>
      <c r="F2" s="1058"/>
      <c r="G2" s="1058"/>
    </row>
    <row r="3" spans="1:7">
      <c r="A3" s="1059" t="str">
        <f>'07. Thu hoi'!A3:C3</f>
        <v>(Kèm theo Tờ trình số         /TTr-UBND ngày      tháng       năm 2023 của UBND tỉnh)</v>
      </c>
      <c r="B3" s="1060"/>
      <c r="C3" s="1060"/>
      <c r="D3" s="1060"/>
      <c r="E3" s="1060"/>
      <c r="F3" s="1060"/>
      <c r="G3" s="1060"/>
    </row>
    <row r="4" spans="1:7">
      <c r="B4" s="399"/>
      <c r="C4" s="400"/>
      <c r="F4" s="1061" t="s">
        <v>67</v>
      </c>
      <c r="G4" s="1061"/>
    </row>
    <row r="5" spans="1:7" s="403" customFormat="1" ht="69" customHeight="1">
      <c r="A5" s="401" t="s">
        <v>3</v>
      </c>
      <c r="B5" s="401" t="s">
        <v>529</v>
      </c>
      <c r="C5" s="401" t="s">
        <v>530</v>
      </c>
      <c r="D5" s="401" t="s">
        <v>531</v>
      </c>
      <c r="E5" s="401" t="s">
        <v>532</v>
      </c>
      <c r="F5" s="401" t="s">
        <v>533</v>
      </c>
      <c r="G5" s="402" t="s">
        <v>534</v>
      </c>
    </row>
    <row r="6" spans="1:7" s="407" customFormat="1" ht="17.45" customHeight="1">
      <c r="A6" s="404"/>
      <c r="B6" s="405" t="s">
        <v>345</v>
      </c>
      <c r="C6" s="406">
        <v>2396674</v>
      </c>
      <c r="D6" s="406">
        <v>1245066</v>
      </c>
      <c r="E6" s="406">
        <v>90193.892999999996</v>
      </c>
      <c r="F6" s="406">
        <v>273749.88800000004</v>
      </c>
      <c r="G6" s="406">
        <v>787664.21900000004</v>
      </c>
    </row>
    <row r="7" spans="1:7" ht="27" customHeight="1">
      <c r="A7" s="408">
        <v>1</v>
      </c>
      <c r="B7" s="409" t="s">
        <v>535</v>
      </c>
      <c r="C7" s="410">
        <v>1500</v>
      </c>
      <c r="D7" s="411">
        <v>1000</v>
      </c>
      <c r="E7" s="411"/>
      <c r="F7" s="411"/>
      <c r="G7" s="411">
        <v>500</v>
      </c>
    </row>
    <row r="8" spans="1:7" ht="27" customHeight="1">
      <c r="A8" s="408">
        <v>2</v>
      </c>
      <c r="B8" s="412" t="s">
        <v>536</v>
      </c>
      <c r="C8" s="410">
        <v>1000</v>
      </c>
      <c r="D8" s="411">
        <v>57</v>
      </c>
      <c r="E8" s="411"/>
      <c r="F8" s="411"/>
      <c r="G8" s="411">
        <v>943</v>
      </c>
    </row>
    <row r="9" spans="1:7" ht="27" customHeight="1">
      <c r="A9" s="408">
        <v>3</v>
      </c>
      <c r="B9" s="412" t="s">
        <v>537</v>
      </c>
      <c r="C9" s="410">
        <v>2500</v>
      </c>
      <c r="D9" s="411">
        <v>1108</v>
      </c>
      <c r="E9" s="411"/>
      <c r="F9" s="411"/>
      <c r="G9" s="411">
        <v>1392</v>
      </c>
    </row>
    <row r="10" spans="1:7" ht="38.25" customHeight="1">
      <c r="A10" s="408">
        <v>4</v>
      </c>
      <c r="B10" s="413" t="s">
        <v>538</v>
      </c>
      <c r="C10" s="410">
        <v>25000</v>
      </c>
      <c r="D10" s="411">
        <v>0</v>
      </c>
      <c r="E10" s="411"/>
      <c r="F10" s="411">
        <v>15934</v>
      </c>
      <c r="G10" s="411">
        <v>9066</v>
      </c>
    </row>
    <row r="11" spans="1:7" ht="43.5" customHeight="1">
      <c r="A11" s="408">
        <v>5</v>
      </c>
      <c r="B11" s="413" t="s">
        <v>539</v>
      </c>
      <c r="C11" s="410">
        <v>16380</v>
      </c>
      <c r="D11" s="411">
        <v>16380</v>
      </c>
      <c r="E11" s="411"/>
      <c r="F11" s="411"/>
      <c r="G11" s="411">
        <v>0</v>
      </c>
    </row>
    <row r="12" spans="1:7" ht="21.75" customHeight="1">
      <c r="A12" s="408">
        <v>6</v>
      </c>
      <c r="B12" s="414" t="s">
        <v>540</v>
      </c>
      <c r="C12" s="410">
        <v>60000</v>
      </c>
      <c r="D12" s="411">
        <v>60000</v>
      </c>
      <c r="E12" s="411"/>
      <c r="F12" s="411"/>
      <c r="G12" s="411">
        <v>0</v>
      </c>
    </row>
    <row r="13" spans="1:7" ht="48.75" customHeight="1">
      <c r="A13" s="408">
        <v>7</v>
      </c>
      <c r="B13" s="409" t="s">
        <v>541</v>
      </c>
      <c r="C13" s="410">
        <v>500000</v>
      </c>
      <c r="D13" s="411">
        <v>0</v>
      </c>
      <c r="E13" s="411"/>
      <c r="F13" s="411"/>
      <c r="G13" s="411">
        <v>500000</v>
      </c>
    </row>
    <row r="14" spans="1:7" ht="26.25" customHeight="1">
      <c r="A14" s="408">
        <v>8</v>
      </c>
      <c r="B14" s="409" t="s">
        <v>542</v>
      </c>
      <c r="C14" s="410">
        <v>108000</v>
      </c>
      <c r="D14" s="411">
        <v>108000</v>
      </c>
      <c r="E14" s="411"/>
      <c r="F14" s="411"/>
      <c r="G14" s="411">
        <v>0</v>
      </c>
    </row>
    <row r="15" spans="1:7" ht="54" customHeight="1">
      <c r="A15" s="408">
        <v>9</v>
      </c>
      <c r="B15" s="409" t="s">
        <v>543</v>
      </c>
      <c r="C15" s="410">
        <v>386330</v>
      </c>
      <c r="D15" s="411">
        <v>286330</v>
      </c>
      <c r="E15" s="411"/>
      <c r="F15" s="411">
        <v>100000</v>
      </c>
      <c r="G15" s="411">
        <v>0</v>
      </c>
    </row>
    <row r="16" spans="1:7" ht="25.5" customHeight="1">
      <c r="A16" s="408">
        <v>10</v>
      </c>
      <c r="B16" s="409" t="s">
        <v>544</v>
      </c>
      <c r="C16" s="410">
        <v>60000</v>
      </c>
      <c r="D16" s="411">
        <v>60000</v>
      </c>
      <c r="E16" s="411"/>
      <c r="F16" s="411"/>
      <c r="G16" s="411">
        <v>0</v>
      </c>
    </row>
    <row r="17" spans="1:7" ht="39" customHeight="1">
      <c r="A17" s="408">
        <v>11</v>
      </c>
      <c r="B17" s="409" t="s">
        <v>545</v>
      </c>
      <c r="C17" s="410">
        <v>170000</v>
      </c>
      <c r="D17" s="411">
        <v>99109</v>
      </c>
      <c r="E17" s="411"/>
      <c r="F17" s="411">
        <v>66270</v>
      </c>
      <c r="G17" s="411">
        <v>4621</v>
      </c>
    </row>
    <row r="18" spans="1:7" ht="22.5" customHeight="1">
      <c r="A18" s="408">
        <v>12</v>
      </c>
      <c r="B18" s="414" t="s">
        <v>546</v>
      </c>
      <c r="C18" s="410">
        <v>4973</v>
      </c>
      <c r="D18" s="411">
        <v>4973</v>
      </c>
      <c r="E18" s="411"/>
      <c r="F18" s="411"/>
      <c r="G18" s="411">
        <v>0</v>
      </c>
    </row>
    <row r="19" spans="1:7" ht="27.75" customHeight="1">
      <c r="A19" s="408">
        <v>13</v>
      </c>
      <c r="B19" s="415" t="s">
        <v>547</v>
      </c>
      <c r="C19" s="410">
        <v>45368</v>
      </c>
      <c r="D19" s="411">
        <v>45368</v>
      </c>
      <c r="E19" s="411"/>
      <c r="F19" s="411"/>
      <c r="G19" s="411">
        <v>0</v>
      </c>
    </row>
    <row r="20" spans="1:7" ht="27.75" customHeight="1">
      <c r="A20" s="408">
        <v>14</v>
      </c>
      <c r="B20" s="415" t="s">
        <v>548</v>
      </c>
      <c r="C20" s="410">
        <v>67140</v>
      </c>
      <c r="D20" s="411">
        <v>737</v>
      </c>
      <c r="E20" s="411"/>
      <c r="F20" s="411">
        <v>4884</v>
      </c>
      <c r="G20" s="411">
        <v>61519</v>
      </c>
    </row>
    <row r="21" spans="1:7" ht="30.75" customHeight="1">
      <c r="A21" s="408">
        <v>15</v>
      </c>
      <c r="B21" s="416" t="s">
        <v>549</v>
      </c>
      <c r="C21" s="410">
        <v>102073</v>
      </c>
      <c r="D21" s="411">
        <v>65285</v>
      </c>
      <c r="E21" s="411"/>
      <c r="F21" s="411">
        <v>932.18799999999999</v>
      </c>
      <c r="G21" s="411">
        <v>35855.811999999998</v>
      </c>
    </row>
    <row r="22" spans="1:7" ht="61.5" customHeight="1">
      <c r="A22" s="408">
        <v>16</v>
      </c>
      <c r="B22" s="416" t="s">
        <v>550</v>
      </c>
      <c r="C22" s="410">
        <v>37184</v>
      </c>
      <c r="D22" s="411">
        <v>0</v>
      </c>
      <c r="E22" s="411"/>
      <c r="F22" s="411">
        <v>36508</v>
      </c>
      <c r="G22" s="411">
        <v>676</v>
      </c>
    </row>
    <row r="23" spans="1:7" ht="61.5" customHeight="1">
      <c r="A23" s="408">
        <v>17</v>
      </c>
      <c r="B23" s="416" t="s">
        <v>551</v>
      </c>
      <c r="C23" s="410">
        <v>45000</v>
      </c>
      <c r="D23" s="411">
        <v>43500</v>
      </c>
      <c r="E23" s="411"/>
      <c r="F23" s="411">
        <v>255</v>
      </c>
      <c r="G23" s="411">
        <v>1245</v>
      </c>
    </row>
    <row r="24" spans="1:7" ht="26.25" customHeight="1">
      <c r="A24" s="408">
        <v>18</v>
      </c>
      <c r="B24" s="416" t="s">
        <v>552</v>
      </c>
      <c r="C24" s="410">
        <v>49400</v>
      </c>
      <c r="D24" s="411">
        <v>49400</v>
      </c>
      <c r="E24" s="411"/>
      <c r="F24" s="411"/>
      <c r="G24" s="411">
        <v>0</v>
      </c>
    </row>
    <row r="25" spans="1:7" ht="26.25" customHeight="1">
      <c r="A25" s="408">
        <v>19</v>
      </c>
      <c r="B25" s="417" t="s">
        <v>553</v>
      </c>
      <c r="C25" s="410">
        <v>5000</v>
      </c>
      <c r="D25" s="411">
        <v>5000</v>
      </c>
      <c r="E25" s="411"/>
      <c r="F25" s="411"/>
      <c r="G25" s="411">
        <v>0</v>
      </c>
    </row>
    <row r="26" spans="1:7" ht="26.25" customHeight="1">
      <c r="A26" s="408">
        <v>20</v>
      </c>
      <c r="B26" s="417" t="s">
        <v>554</v>
      </c>
      <c r="C26" s="410">
        <v>4000</v>
      </c>
      <c r="D26" s="411">
        <v>4000</v>
      </c>
      <c r="E26" s="411"/>
      <c r="F26" s="411"/>
      <c r="G26" s="411">
        <v>0</v>
      </c>
    </row>
    <row r="27" spans="1:7" ht="26.25" customHeight="1">
      <c r="A27" s="408">
        <v>21</v>
      </c>
      <c r="B27" s="418" t="s">
        <v>555</v>
      </c>
      <c r="C27" s="410">
        <v>76140</v>
      </c>
      <c r="D27" s="411">
        <v>76140</v>
      </c>
      <c r="E27" s="411"/>
      <c r="F27" s="411"/>
      <c r="G27" s="411">
        <v>0</v>
      </c>
    </row>
    <row r="28" spans="1:7" ht="26.25" customHeight="1">
      <c r="A28" s="408">
        <v>22</v>
      </c>
      <c r="B28" s="419" t="s">
        <v>556</v>
      </c>
      <c r="C28" s="410">
        <v>20000</v>
      </c>
      <c r="D28" s="411">
        <v>15000</v>
      </c>
      <c r="E28" s="411"/>
      <c r="F28" s="411"/>
      <c r="G28" s="411">
        <v>5000</v>
      </c>
    </row>
    <row r="29" spans="1:7" ht="37.15" hidden="1" customHeight="1">
      <c r="A29" s="408">
        <v>23</v>
      </c>
      <c r="B29" s="409" t="s">
        <v>557</v>
      </c>
      <c r="C29" s="410">
        <v>0</v>
      </c>
      <c r="D29" s="411">
        <v>0</v>
      </c>
      <c r="E29" s="411"/>
      <c r="F29" s="411"/>
      <c r="G29" s="411">
        <v>0</v>
      </c>
    </row>
    <row r="30" spans="1:7" ht="27" customHeight="1">
      <c r="A30" s="408">
        <v>24</v>
      </c>
      <c r="B30" s="409" t="s">
        <v>558</v>
      </c>
      <c r="C30" s="410">
        <v>10000</v>
      </c>
      <c r="D30" s="411">
        <v>5000</v>
      </c>
      <c r="E30" s="411"/>
      <c r="F30" s="411">
        <v>862.7</v>
      </c>
      <c r="G30" s="411">
        <v>4137.3</v>
      </c>
    </row>
    <row r="31" spans="1:7" ht="35.450000000000003" customHeight="1">
      <c r="A31" s="408">
        <v>25</v>
      </c>
      <c r="B31" s="409" t="s">
        <v>559</v>
      </c>
      <c r="C31" s="410">
        <v>54653</v>
      </c>
      <c r="D31" s="411">
        <v>9541</v>
      </c>
      <c r="E31" s="411"/>
      <c r="F31" s="411">
        <v>15686</v>
      </c>
      <c r="G31" s="411">
        <v>29426</v>
      </c>
    </row>
    <row r="32" spans="1:7" ht="24" customHeight="1">
      <c r="A32" s="408">
        <v>26</v>
      </c>
      <c r="B32" s="409" t="s">
        <v>362</v>
      </c>
      <c r="C32" s="410">
        <v>100000</v>
      </c>
      <c r="D32" s="411">
        <v>80000</v>
      </c>
      <c r="E32" s="411">
        <v>252.89299999999639</v>
      </c>
      <c r="F32" s="411"/>
      <c r="G32" s="411">
        <v>19747.107000000004</v>
      </c>
    </row>
    <row r="33" spans="1:7" ht="24" customHeight="1">
      <c r="A33" s="408">
        <v>27</v>
      </c>
      <c r="B33" s="409" t="s">
        <v>560</v>
      </c>
      <c r="C33" s="410">
        <v>50000</v>
      </c>
      <c r="D33" s="411">
        <v>50000</v>
      </c>
      <c r="E33" s="411"/>
      <c r="F33" s="411"/>
      <c r="G33" s="411">
        <v>0</v>
      </c>
    </row>
    <row r="34" spans="1:7" ht="24" customHeight="1">
      <c r="A34" s="408">
        <v>28</v>
      </c>
      <c r="B34" s="409" t="s">
        <v>561</v>
      </c>
      <c r="C34" s="410">
        <v>172270</v>
      </c>
      <c r="D34" s="411">
        <v>78200</v>
      </c>
      <c r="E34" s="411"/>
      <c r="F34" s="411"/>
      <c r="G34" s="411">
        <v>94070</v>
      </c>
    </row>
    <row r="35" spans="1:7" ht="33.6" customHeight="1">
      <c r="A35" s="408">
        <v>29</v>
      </c>
      <c r="B35" s="409" t="s">
        <v>562</v>
      </c>
      <c r="C35" s="410">
        <v>2357</v>
      </c>
      <c r="D35" s="411">
        <v>0</v>
      </c>
      <c r="E35" s="411"/>
      <c r="F35" s="411">
        <v>461</v>
      </c>
      <c r="G35" s="411">
        <v>1896</v>
      </c>
    </row>
    <row r="36" spans="1:7" ht="43.5" customHeight="1">
      <c r="A36" s="408">
        <v>30</v>
      </c>
      <c r="B36" s="409" t="s">
        <v>563</v>
      </c>
      <c r="C36" s="410">
        <v>20000</v>
      </c>
      <c r="D36" s="411">
        <v>20000</v>
      </c>
      <c r="E36" s="411"/>
      <c r="F36" s="411"/>
      <c r="G36" s="411">
        <v>0</v>
      </c>
    </row>
    <row r="37" spans="1:7" ht="24" customHeight="1">
      <c r="A37" s="408">
        <v>31</v>
      </c>
      <c r="B37" s="409" t="s">
        <v>564</v>
      </c>
      <c r="C37" s="410">
        <v>1900</v>
      </c>
      <c r="D37" s="411">
        <v>0</v>
      </c>
      <c r="E37" s="411"/>
      <c r="F37" s="411"/>
      <c r="G37" s="411">
        <v>1900</v>
      </c>
    </row>
    <row r="38" spans="1:7" ht="24" customHeight="1">
      <c r="A38" s="408">
        <v>32</v>
      </c>
      <c r="B38" s="409" t="s">
        <v>565</v>
      </c>
      <c r="C38" s="410">
        <v>1200</v>
      </c>
      <c r="D38" s="411">
        <v>0</v>
      </c>
      <c r="E38" s="411"/>
      <c r="F38" s="411"/>
      <c r="G38" s="411">
        <v>1200</v>
      </c>
    </row>
    <row r="39" spans="1:7" ht="49.5" customHeight="1">
      <c r="A39" s="408">
        <v>33</v>
      </c>
      <c r="B39" s="409" t="s">
        <v>566</v>
      </c>
      <c r="C39" s="410">
        <v>1700</v>
      </c>
      <c r="D39" s="411">
        <v>790</v>
      </c>
      <c r="E39" s="411"/>
      <c r="F39" s="411"/>
      <c r="G39" s="411">
        <v>910</v>
      </c>
    </row>
    <row r="40" spans="1:7" ht="43.5" customHeight="1">
      <c r="A40" s="408">
        <v>34</v>
      </c>
      <c r="B40" s="409" t="s">
        <v>567</v>
      </c>
      <c r="C40" s="410">
        <v>22000</v>
      </c>
      <c r="D40" s="411">
        <v>12000</v>
      </c>
      <c r="E40" s="411"/>
      <c r="F40" s="411"/>
      <c r="G40" s="411">
        <v>10000</v>
      </c>
    </row>
    <row r="41" spans="1:7" ht="43.5" customHeight="1">
      <c r="A41" s="408">
        <v>35</v>
      </c>
      <c r="B41" s="409" t="s">
        <v>568</v>
      </c>
      <c r="C41" s="410">
        <v>6965</v>
      </c>
      <c r="D41" s="411">
        <v>6965</v>
      </c>
      <c r="E41" s="411"/>
      <c r="F41" s="411"/>
      <c r="G41" s="411">
        <v>0</v>
      </c>
    </row>
    <row r="42" spans="1:7" ht="27" customHeight="1">
      <c r="A42" s="408">
        <v>36</v>
      </c>
      <c r="B42" s="409" t="s">
        <v>569</v>
      </c>
      <c r="C42" s="410">
        <v>2500</v>
      </c>
      <c r="D42" s="411">
        <v>0</v>
      </c>
      <c r="E42" s="411"/>
      <c r="F42" s="411"/>
      <c r="G42" s="411">
        <v>2500</v>
      </c>
    </row>
    <row r="43" spans="1:7" ht="42" customHeight="1">
      <c r="A43" s="408">
        <v>37</v>
      </c>
      <c r="B43" s="409" t="s">
        <v>570</v>
      </c>
      <c r="C43" s="410">
        <v>1000</v>
      </c>
      <c r="D43" s="411">
        <v>0</v>
      </c>
      <c r="E43" s="411"/>
      <c r="F43" s="411"/>
      <c r="G43" s="411">
        <v>1000</v>
      </c>
    </row>
    <row r="44" spans="1:7" ht="22.5" customHeight="1">
      <c r="A44" s="408">
        <v>38</v>
      </c>
      <c r="B44" s="409" t="s">
        <v>571</v>
      </c>
      <c r="C44" s="410">
        <v>1200</v>
      </c>
      <c r="D44" s="411">
        <v>1140</v>
      </c>
      <c r="E44" s="411"/>
      <c r="F44" s="411"/>
      <c r="G44" s="411">
        <v>60</v>
      </c>
    </row>
    <row r="45" spans="1:7" ht="47.25" customHeight="1">
      <c r="A45" s="408">
        <v>39</v>
      </c>
      <c r="B45" s="409" t="s">
        <v>361</v>
      </c>
      <c r="C45" s="410">
        <v>89941</v>
      </c>
      <c r="D45" s="411">
        <v>0</v>
      </c>
      <c r="E45" s="411">
        <v>89941</v>
      </c>
      <c r="F45" s="411"/>
      <c r="G45" s="411">
        <v>0</v>
      </c>
    </row>
    <row r="46" spans="1:7" ht="20.25" customHeight="1">
      <c r="A46" s="420">
        <v>40</v>
      </c>
      <c r="B46" s="421" t="s">
        <v>572</v>
      </c>
      <c r="C46" s="422">
        <v>72000</v>
      </c>
      <c r="D46" s="423">
        <v>40043</v>
      </c>
      <c r="E46" s="423"/>
      <c r="F46" s="423">
        <v>31957</v>
      </c>
      <c r="G46" s="423">
        <v>0</v>
      </c>
    </row>
    <row r="49" spans="2:3">
      <c r="B49" s="425"/>
      <c r="C49" s="426"/>
    </row>
  </sheetData>
  <mergeCells count="4">
    <mergeCell ref="F1:G1"/>
    <mergeCell ref="A2:G2"/>
    <mergeCell ref="A3:G3"/>
    <mergeCell ref="F4:G4"/>
  </mergeCells>
  <pageMargins left="0.70866141732283472" right="0.11811023622047245" top="0.35433070866141736" bottom="0.35433070866141736"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94"/>
  <sheetViews>
    <sheetView topLeftCell="A177" zoomScale="85" zoomScaleNormal="85" workbookViewId="0">
      <selection activeCell="E1" sqref="E1:AC1048576"/>
    </sheetView>
  </sheetViews>
  <sheetFormatPr defaultRowHeight="15.75"/>
  <cols>
    <col min="1" max="1" width="6.7109375" style="288" customWidth="1"/>
    <col min="2" max="2" width="57.140625" style="289" customWidth="1"/>
    <col min="3" max="3" width="18.85546875" style="290" customWidth="1"/>
    <col min="4" max="4" width="20.7109375" style="288" customWidth="1"/>
    <col min="5" max="227" width="9.140625" style="289"/>
    <col min="228" max="228" width="6.7109375" style="289" customWidth="1"/>
    <col min="229" max="229" width="57.140625" style="289" customWidth="1"/>
    <col min="230" max="230" width="18.85546875" style="289" customWidth="1"/>
    <col min="231" max="231" width="20.7109375" style="289" customWidth="1"/>
    <col min="232" max="232" width="30" style="289" customWidth="1"/>
    <col min="233" max="233" width="12.7109375" style="289" customWidth="1"/>
    <col min="234" max="234" width="19.85546875" style="289" bestFit="1" customWidth="1"/>
    <col min="235" max="235" width="19.7109375" style="289" customWidth="1"/>
    <col min="236" max="483" width="9.140625" style="289"/>
    <col min="484" max="484" width="6.7109375" style="289" customWidth="1"/>
    <col min="485" max="485" width="57.140625" style="289" customWidth="1"/>
    <col min="486" max="486" width="18.85546875" style="289" customWidth="1"/>
    <col min="487" max="487" width="20.7109375" style="289" customWidth="1"/>
    <col min="488" max="488" width="30" style="289" customWidth="1"/>
    <col min="489" max="489" width="12.7109375" style="289" customWidth="1"/>
    <col min="490" max="490" width="19.85546875" style="289" bestFit="1" customWidth="1"/>
    <col min="491" max="491" width="19.7109375" style="289" customWidth="1"/>
    <col min="492" max="739" width="9.140625" style="289"/>
    <col min="740" max="740" width="6.7109375" style="289" customWidth="1"/>
    <col min="741" max="741" width="57.140625" style="289" customWidth="1"/>
    <col min="742" max="742" width="18.85546875" style="289" customWidth="1"/>
    <col min="743" max="743" width="20.7109375" style="289" customWidth="1"/>
    <col min="744" max="744" width="30" style="289" customWidth="1"/>
    <col min="745" max="745" width="12.7109375" style="289" customWidth="1"/>
    <col min="746" max="746" width="19.85546875" style="289" bestFit="1" customWidth="1"/>
    <col min="747" max="747" width="19.7109375" style="289" customWidth="1"/>
    <col min="748" max="995" width="9.140625" style="289"/>
    <col min="996" max="996" width="6.7109375" style="289" customWidth="1"/>
    <col min="997" max="997" width="57.140625" style="289" customWidth="1"/>
    <col min="998" max="998" width="18.85546875" style="289" customWidth="1"/>
    <col min="999" max="999" width="20.7109375" style="289" customWidth="1"/>
    <col min="1000" max="1000" width="30" style="289" customWidth="1"/>
    <col min="1001" max="1001" width="12.7109375" style="289" customWidth="1"/>
    <col min="1002" max="1002" width="19.85546875" style="289" bestFit="1" customWidth="1"/>
    <col min="1003" max="1003" width="19.7109375" style="289" customWidth="1"/>
    <col min="1004" max="1251" width="9.140625" style="289"/>
    <col min="1252" max="1252" width="6.7109375" style="289" customWidth="1"/>
    <col min="1253" max="1253" width="57.140625" style="289" customWidth="1"/>
    <col min="1254" max="1254" width="18.85546875" style="289" customWidth="1"/>
    <col min="1255" max="1255" width="20.7109375" style="289" customWidth="1"/>
    <col min="1256" max="1256" width="30" style="289" customWidth="1"/>
    <col min="1257" max="1257" width="12.7109375" style="289" customWidth="1"/>
    <col min="1258" max="1258" width="19.85546875" style="289" bestFit="1" customWidth="1"/>
    <col min="1259" max="1259" width="19.7109375" style="289" customWidth="1"/>
    <col min="1260" max="1507" width="9.140625" style="289"/>
    <col min="1508" max="1508" width="6.7109375" style="289" customWidth="1"/>
    <col min="1509" max="1509" width="57.140625" style="289" customWidth="1"/>
    <col min="1510" max="1510" width="18.85546875" style="289" customWidth="1"/>
    <col min="1511" max="1511" width="20.7109375" style="289" customWidth="1"/>
    <col min="1512" max="1512" width="30" style="289" customWidth="1"/>
    <col min="1513" max="1513" width="12.7109375" style="289" customWidth="1"/>
    <col min="1514" max="1514" width="19.85546875" style="289" bestFit="1" customWidth="1"/>
    <col min="1515" max="1515" width="19.7109375" style="289" customWidth="1"/>
    <col min="1516" max="1763" width="9.140625" style="289"/>
    <col min="1764" max="1764" width="6.7109375" style="289" customWidth="1"/>
    <col min="1765" max="1765" width="57.140625" style="289" customWidth="1"/>
    <col min="1766" max="1766" width="18.85546875" style="289" customWidth="1"/>
    <col min="1767" max="1767" width="20.7109375" style="289" customWidth="1"/>
    <col min="1768" max="1768" width="30" style="289" customWidth="1"/>
    <col min="1769" max="1769" width="12.7109375" style="289" customWidth="1"/>
    <col min="1770" max="1770" width="19.85546875" style="289" bestFit="1" customWidth="1"/>
    <col min="1771" max="1771" width="19.7109375" style="289" customWidth="1"/>
    <col min="1772" max="2019" width="9.140625" style="289"/>
    <col min="2020" max="2020" width="6.7109375" style="289" customWidth="1"/>
    <col min="2021" max="2021" width="57.140625" style="289" customWidth="1"/>
    <col min="2022" max="2022" width="18.85546875" style="289" customWidth="1"/>
    <col min="2023" max="2023" width="20.7109375" style="289" customWidth="1"/>
    <col min="2024" max="2024" width="30" style="289" customWidth="1"/>
    <col min="2025" max="2025" width="12.7109375" style="289" customWidth="1"/>
    <col min="2026" max="2026" width="19.85546875" style="289" bestFit="1" customWidth="1"/>
    <col min="2027" max="2027" width="19.7109375" style="289" customWidth="1"/>
    <col min="2028" max="2275" width="9.140625" style="289"/>
    <col min="2276" max="2276" width="6.7109375" style="289" customWidth="1"/>
    <col min="2277" max="2277" width="57.140625" style="289" customWidth="1"/>
    <col min="2278" max="2278" width="18.85546875" style="289" customWidth="1"/>
    <col min="2279" max="2279" width="20.7109375" style="289" customWidth="1"/>
    <col min="2280" max="2280" width="30" style="289" customWidth="1"/>
    <col min="2281" max="2281" width="12.7109375" style="289" customWidth="1"/>
    <col min="2282" max="2282" width="19.85546875" style="289" bestFit="1" customWidth="1"/>
    <col min="2283" max="2283" width="19.7109375" style="289" customWidth="1"/>
    <col min="2284" max="2531" width="9.140625" style="289"/>
    <col min="2532" max="2532" width="6.7109375" style="289" customWidth="1"/>
    <col min="2533" max="2533" width="57.140625" style="289" customWidth="1"/>
    <col min="2534" max="2534" width="18.85546875" style="289" customWidth="1"/>
    <col min="2535" max="2535" width="20.7109375" style="289" customWidth="1"/>
    <col min="2536" max="2536" width="30" style="289" customWidth="1"/>
    <col min="2537" max="2537" width="12.7109375" style="289" customWidth="1"/>
    <col min="2538" max="2538" width="19.85546875" style="289" bestFit="1" customWidth="1"/>
    <col min="2539" max="2539" width="19.7109375" style="289" customWidth="1"/>
    <col min="2540" max="2787" width="9.140625" style="289"/>
    <col min="2788" max="2788" width="6.7109375" style="289" customWidth="1"/>
    <col min="2789" max="2789" width="57.140625" style="289" customWidth="1"/>
    <col min="2790" max="2790" width="18.85546875" style="289" customWidth="1"/>
    <col min="2791" max="2791" width="20.7109375" style="289" customWidth="1"/>
    <col min="2792" max="2792" width="30" style="289" customWidth="1"/>
    <col min="2793" max="2793" width="12.7109375" style="289" customWidth="1"/>
    <col min="2794" max="2794" width="19.85546875" style="289" bestFit="1" customWidth="1"/>
    <col min="2795" max="2795" width="19.7109375" style="289" customWidth="1"/>
    <col min="2796" max="3043" width="9.140625" style="289"/>
    <col min="3044" max="3044" width="6.7109375" style="289" customWidth="1"/>
    <col min="3045" max="3045" width="57.140625" style="289" customWidth="1"/>
    <col min="3046" max="3046" width="18.85546875" style="289" customWidth="1"/>
    <col min="3047" max="3047" width="20.7109375" style="289" customWidth="1"/>
    <col min="3048" max="3048" width="30" style="289" customWidth="1"/>
    <col min="3049" max="3049" width="12.7109375" style="289" customWidth="1"/>
    <col min="3050" max="3050" width="19.85546875" style="289" bestFit="1" customWidth="1"/>
    <col min="3051" max="3051" width="19.7109375" style="289" customWidth="1"/>
    <col min="3052" max="3299" width="9.140625" style="289"/>
    <col min="3300" max="3300" width="6.7109375" style="289" customWidth="1"/>
    <col min="3301" max="3301" width="57.140625" style="289" customWidth="1"/>
    <col min="3302" max="3302" width="18.85546875" style="289" customWidth="1"/>
    <col min="3303" max="3303" width="20.7109375" style="289" customWidth="1"/>
    <col min="3304" max="3304" width="30" style="289" customWidth="1"/>
    <col min="3305" max="3305" width="12.7109375" style="289" customWidth="1"/>
    <col min="3306" max="3306" width="19.85546875" style="289" bestFit="1" customWidth="1"/>
    <col min="3307" max="3307" width="19.7109375" style="289" customWidth="1"/>
    <col min="3308" max="3555" width="9.140625" style="289"/>
    <col min="3556" max="3556" width="6.7109375" style="289" customWidth="1"/>
    <col min="3557" max="3557" width="57.140625" style="289" customWidth="1"/>
    <col min="3558" max="3558" width="18.85546875" style="289" customWidth="1"/>
    <col min="3559" max="3559" width="20.7109375" style="289" customWidth="1"/>
    <col min="3560" max="3560" width="30" style="289" customWidth="1"/>
    <col min="3561" max="3561" width="12.7109375" style="289" customWidth="1"/>
    <col min="3562" max="3562" width="19.85546875" style="289" bestFit="1" customWidth="1"/>
    <col min="3563" max="3563" width="19.7109375" style="289" customWidth="1"/>
    <col min="3564" max="3811" width="9.140625" style="289"/>
    <col min="3812" max="3812" width="6.7109375" style="289" customWidth="1"/>
    <col min="3813" max="3813" width="57.140625" style="289" customWidth="1"/>
    <col min="3814" max="3814" width="18.85546875" style="289" customWidth="1"/>
    <col min="3815" max="3815" width="20.7109375" style="289" customWidth="1"/>
    <col min="3816" max="3816" width="30" style="289" customWidth="1"/>
    <col min="3817" max="3817" width="12.7109375" style="289" customWidth="1"/>
    <col min="3818" max="3818" width="19.85546875" style="289" bestFit="1" customWidth="1"/>
    <col min="3819" max="3819" width="19.7109375" style="289" customWidth="1"/>
    <col min="3820" max="4067" width="9.140625" style="289"/>
    <col min="4068" max="4068" width="6.7109375" style="289" customWidth="1"/>
    <col min="4069" max="4069" width="57.140625" style="289" customWidth="1"/>
    <col min="4070" max="4070" width="18.85546875" style="289" customWidth="1"/>
    <col min="4071" max="4071" width="20.7109375" style="289" customWidth="1"/>
    <col min="4072" max="4072" width="30" style="289" customWidth="1"/>
    <col min="4073" max="4073" width="12.7109375" style="289" customWidth="1"/>
    <col min="4074" max="4074" width="19.85546875" style="289" bestFit="1" customWidth="1"/>
    <col min="4075" max="4075" width="19.7109375" style="289" customWidth="1"/>
    <col min="4076" max="4323" width="9.140625" style="289"/>
    <col min="4324" max="4324" width="6.7109375" style="289" customWidth="1"/>
    <col min="4325" max="4325" width="57.140625" style="289" customWidth="1"/>
    <col min="4326" max="4326" width="18.85546875" style="289" customWidth="1"/>
    <col min="4327" max="4327" width="20.7109375" style="289" customWidth="1"/>
    <col min="4328" max="4328" width="30" style="289" customWidth="1"/>
    <col min="4329" max="4329" width="12.7109375" style="289" customWidth="1"/>
    <col min="4330" max="4330" width="19.85546875" style="289" bestFit="1" customWidth="1"/>
    <col min="4331" max="4331" width="19.7109375" style="289" customWidth="1"/>
    <col min="4332" max="4579" width="9.140625" style="289"/>
    <col min="4580" max="4580" width="6.7109375" style="289" customWidth="1"/>
    <col min="4581" max="4581" width="57.140625" style="289" customWidth="1"/>
    <col min="4582" max="4582" width="18.85546875" style="289" customWidth="1"/>
    <col min="4583" max="4583" width="20.7109375" style="289" customWidth="1"/>
    <col min="4584" max="4584" width="30" style="289" customWidth="1"/>
    <col min="4585" max="4585" width="12.7109375" style="289" customWidth="1"/>
    <col min="4586" max="4586" width="19.85546875" style="289" bestFit="1" customWidth="1"/>
    <col min="4587" max="4587" width="19.7109375" style="289" customWidth="1"/>
    <col min="4588" max="4835" width="9.140625" style="289"/>
    <col min="4836" max="4836" width="6.7109375" style="289" customWidth="1"/>
    <col min="4837" max="4837" width="57.140625" style="289" customWidth="1"/>
    <col min="4838" max="4838" width="18.85546875" style="289" customWidth="1"/>
    <col min="4839" max="4839" width="20.7109375" style="289" customWidth="1"/>
    <col min="4840" max="4840" width="30" style="289" customWidth="1"/>
    <col min="4841" max="4841" width="12.7109375" style="289" customWidth="1"/>
    <col min="4842" max="4842" width="19.85546875" style="289" bestFit="1" customWidth="1"/>
    <col min="4843" max="4843" width="19.7109375" style="289" customWidth="1"/>
    <col min="4844" max="5091" width="9.140625" style="289"/>
    <col min="5092" max="5092" width="6.7109375" style="289" customWidth="1"/>
    <col min="5093" max="5093" width="57.140625" style="289" customWidth="1"/>
    <col min="5094" max="5094" width="18.85546875" style="289" customWidth="1"/>
    <col min="5095" max="5095" width="20.7109375" style="289" customWidth="1"/>
    <col min="5096" max="5096" width="30" style="289" customWidth="1"/>
    <col min="5097" max="5097" width="12.7109375" style="289" customWidth="1"/>
    <col min="5098" max="5098" width="19.85546875" style="289" bestFit="1" customWidth="1"/>
    <col min="5099" max="5099" width="19.7109375" style="289" customWidth="1"/>
    <col min="5100" max="5347" width="9.140625" style="289"/>
    <col min="5348" max="5348" width="6.7109375" style="289" customWidth="1"/>
    <col min="5349" max="5349" width="57.140625" style="289" customWidth="1"/>
    <col min="5350" max="5350" width="18.85546875" style="289" customWidth="1"/>
    <col min="5351" max="5351" width="20.7109375" style="289" customWidth="1"/>
    <col min="5352" max="5352" width="30" style="289" customWidth="1"/>
    <col min="5353" max="5353" width="12.7109375" style="289" customWidth="1"/>
    <col min="5354" max="5354" width="19.85546875" style="289" bestFit="1" customWidth="1"/>
    <col min="5355" max="5355" width="19.7109375" style="289" customWidth="1"/>
    <col min="5356" max="5603" width="9.140625" style="289"/>
    <col min="5604" max="5604" width="6.7109375" style="289" customWidth="1"/>
    <col min="5605" max="5605" width="57.140625" style="289" customWidth="1"/>
    <col min="5606" max="5606" width="18.85546875" style="289" customWidth="1"/>
    <col min="5607" max="5607" width="20.7109375" style="289" customWidth="1"/>
    <col min="5608" max="5608" width="30" style="289" customWidth="1"/>
    <col min="5609" max="5609" width="12.7109375" style="289" customWidth="1"/>
    <col min="5610" max="5610" width="19.85546875" style="289" bestFit="1" customWidth="1"/>
    <col min="5611" max="5611" width="19.7109375" style="289" customWidth="1"/>
    <col min="5612" max="5859" width="9.140625" style="289"/>
    <col min="5860" max="5860" width="6.7109375" style="289" customWidth="1"/>
    <col min="5861" max="5861" width="57.140625" style="289" customWidth="1"/>
    <col min="5862" max="5862" width="18.85546875" style="289" customWidth="1"/>
    <col min="5863" max="5863" width="20.7109375" style="289" customWidth="1"/>
    <col min="5864" max="5864" width="30" style="289" customWidth="1"/>
    <col min="5865" max="5865" width="12.7109375" style="289" customWidth="1"/>
    <col min="5866" max="5866" width="19.85546875" style="289" bestFit="1" customWidth="1"/>
    <col min="5867" max="5867" width="19.7109375" style="289" customWidth="1"/>
    <col min="5868" max="6115" width="9.140625" style="289"/>
    <col min="6116" max="6116" width="6.7109375" style="289" customWidth="1"/>
    <col min="6117" max="6117" width="57.140625" style="289" customWidth="1"/>
    <col min="6118" max="6118" width="18.85546875" style="289" customWidth="1"/>
    <col min="6119" max="6119" width="20.7109375" style="289" customWidth="1"/>
    <col min="6120" max="6120" width="30" style="289" customWidth="1"/>
    <col min="6121" max="6121" width="12.7109375" style="289" customWidth="1"/>
    <col min="6122" max="6122" width="19.85546875" style="289" bestFit="1" customWidth="1"/>
    <col min="6123" max="6123" width="19.7109375" style="289" customWidth="1"/>
    <col min="6124" max="6371" width="9.140625" style="289"/>
    <col min="6372" max="6372" width="6.7109375" style="289" customWidth="1"/>
    <col min="6373" max="6373" width="57.140625" style="289" customWidth="1"/>
    <col min="6374" max="6374" width="18.85546875" style="289" customWidth="1"/>
    <col min="6375" max="6375" width="20.7109375" style="289" customWidth="1"/>
    <col min="6376" max="6376" width="30" style="289" customWidth="1"/>
    <col min="6377" max="6377" width="12.7109375" style="289" customWidth="1"/>
    <col min="6378" max="6378" width="19.85546875" style="289" bestFit="1" customWidth="1"/>
    <col min="6379" max="6379" width="19.7109375" style="289" customWidth="1"/>
    <col min="6380" max="6627" width="9.140625" style="289"/>
    <col min="6628" max="6628" width="6.7109375" style="289" customWidth="1"/>
    <col min="6629" max="6629" width="57.140625" style="289" customWidth="1"/>
    <col min="6630" max="6630" width="18.85546875" style="289" customWidth="1"/>
    <col min="6631" max="6631" width="20.7109375" style="289" customWidth="1"/>
    <col min="6632" max="6632" width="30" style="289" customWidth="1"/>
    <col min="6633" max="6633" width="12.7109375" style="289" customWidth="1"/>
    <col min="6634" max="6634" width="19.85546875" style="289" bestFit="1" customWidth="1"/>
    <col min="6635" max="6635" width="19.7109375" style="289" customWidth="1"/>
    <col min="6636" max="6883" width="9.140625" style="289"/>
    <col min="6884" max="6884" width="6.7109375" style="289" customWidth="1"/>
    <col min="6885" max="6885" width="57.140625" style="289" customWidth="1"/>
    <col min="6886" max="6886" width="18.85546875" style="289" customWidth="1"/>
    <col min="6887" max="6887" width="20.7109375" style="289" customWidth="1"/>
    <col min="6888" max="6888" width="30" style="289" customWidth="1"/>
    <col min="6889" max="6889" width="12.7109375" style="289" customWidth="1"/>
    <col min="6890" max="6890" width="19.85546875" style="289" bestFit="1" customWidth="1"/>
    <col min="6891" max="6891" width="19.7109375" style="289" customWidth="1"/>
    <col min="6892" max="7139" width="9.140625" style="289"/>
    <col min="7140" max="7140" width="6.7109375" style="289" customWidth="1"/>
    <col min="7141" max="7141" width="57.140625" style="289" customWidth="1"/>
    <col min="7142" max="7142" width="18.85546875" style="289" customWidth="1"/>
    <col min="7143" max="7143" width="20.7109375" style="289" customWidth="1"/>
    <col min="7144" max="7144" width="30" style="289" customWidth="1"/>
    <col min="7145" max="7145" width="12.7109375" style="289" customWidth="1"/>
    <col min="7146" max="7146" width="19.85546875" style="289" bestFit="1" customWidth="1"/>
    <col min="7147" max="7147" width="19.7109375" style="289" customWidth="1"/>
    <col min="7148" max="7395" width="9.140625" style="289"/>
    <col min="7396" max="7396" width="6.7109375" style="289" customWidth="1"/>
    <col min="7397" max="7397" width="57.140625" style="289" customWidth="1"/>
    <col min="7398" max="7398" width="18.85546875" style="289" customWidth="1"/>
    <col min="7399" max="7399" width="20.7109375" style="289" customWidth="1"/>
    <col min="7400" max="7400" width="30" style="289" customWidth="1"/>
    <col min="7401" max="7401" width="12.7109375" style="289" customWidth="1"/>
    <col min="7402" max="7402" width="19.85546875" style="289" bestFit="1" customWidth="1"/>
    <col min="7403" max="7403" width="19.7109375" style="289" customWidth="1"/>
    <col min="7404" max="7651" width="9.140625" style="289"/>
    <col min="7652" max="7652" width="6.7109375" style="289" customWidth="1"/>
    <col min="7653" max="7653" width="57.140625" style="289" customWidth="1"/>
    <col min="7654" max="7654" width="18.85546875" style="289" customWidth="1"/>
    <col min="7655" max="7655" width="20.7109375" style="289" customWidth="1"/>
    <col min="7656" max="7656" width="30" style="289" customWidth="1"/>
    <col min="7657" max="7657" width="12.7109375" style="289" customWidth="1"/>
    <col min="7658" max="7658" width="19.85546875" style="289" bestFit="1" customWidth="1"/>
    <col min="7659" max="7659" width="19.7109375" style="289" customWidth="1"/>
    <col min="7660" max="7907" width="9.140625" style="289"/>
    <col min="7908" max="7908" width="6.7109375" style="289" customWidth="1"/>
    <col min="7909" max="7909" width="57.140625" style="289" customWidth="1"/>
    <col min="7910" max="7910" width="18.85546875" style="289" customWidth="1"/>
    <col min="7911" max="7911" width="20.7109375" style="289" customWidth="1"/>
    <col min="7912" max="7912" width="30" style="289" customWidth="1"/>
    <col min="7913" max="7913" width="12.7109375" style="289" customWidth="1"/>
    <col min="7914" max="7914" width="19.85546875" style="289" bestFit="1" customWidth="1"/>
    <col min="7915" max="7915" width="19.7109375" style="289" customWidth="1"/>
    <col min="7916" max="8163" width="9.140625" style="289"/>
    <col min="8164" max="8164" width="6.7109375" style="289" customWidth="1"/>
    <col min="8165" max="8165" width="57.140625" style="289" customWidth="1"/>
    <col min="8166" max="8166" width="18.85546875" style="289" customWidth="1"/>
    <col min="8167" max="8167" width="20.7109375" style="289" customWidth="1"/>
    <col min="8168" max="8168" width="30" style="289" customWidth="1"/>
    <col min="8169" max="8169" width="12.7109375" style="289" customWidth="1"/>
    <col min="8170" max="8170" width="19.85546875" style="289" bestFit="1" customWidth="1"/>
    <col min="8171" max="8171" width="19.7109375" style="289" customWidth="1"/>
    <col min="8172" max="8419" width="9.140625" style="289"/>
    <col min="8420" max="8420" width="6.7109375" style="289" customWidth="1"/>
    <col min="8421" max="8421" width="57.140625" style="289" customWidth="1"/>
    <col min="8422" max="8422" width="18.85546875" style="289" customWidth="1"/>
    <col min="8423" max="8423" width="20.7109375" style="289" customWidth="1"/>
    <col min="8424" max="8424" width="30" style="289" customWidth="1"/>
    <col min="8425" max="8425" width="12.7109375" style="289" customWidth="1"/>
    <col min="8426" max="8426" width="19.85546875" style="289" bestFit="1" customWidth="1"/>
    <col min="8427" max="8427" width="19.7109375" style="289" customWidth="1"/>
    <col min="8428" max="8675" width="9.140625" style="289"/>
    <col min="8676" max="8676" width="6.7109375" style="289" customWidth="1"/>
    <col min="8677" max="8677" width="57.140625" style="289" customWidth="1"/>
    <col min="8678" max="8678" width="18.85546875" style="289" customWidth="1"/>
    <col min="8679" max="8679" width="20.7109375" style="289" customWidth="1"/>
    <col min="8680" max="8680" width="30" style="289" customWidth="1"/>
    <col min="8681" max="8681" width="12.7109375" style="289" customWidth="1"/>
    <col min="8682" max="8682" width="19.85546875" style="289" bestFit="1" customWidth="1"/>
    <col min="8683" max="8683" width="19.7109375" style="289" customWidth="1"/>
    <col min="8684" max="8931" width="9.140625" style="289"/>
    <col min="8932" max="8932" width="6.7109375" style="289" customWidth="1"/>
    <col min="8933" max="8933" width="57.140625" style="289" customWidth="1"/>
    <col min="8934" max="8934" width="18.85546875" style="289" customWidth="1"/>
    <col min="8935" max="8935" width="20.7109375" style="289" customWidth="1"/>
    <col min="8936" max="8936" width="30" style="289" customWidth="1"/>
    <col min="8937" max="8937" width="12.7109375" style="289" customWidth="1"/>
    <col min="8938" max="8938" width="19.85546875" style="289" bestFit="1" customWidth="1"/>
    <col min="8939" max="8939" width="19.7109375" style="289" customWidth="1"/>
    <col min="8940" max="9187" width="9.140625" style="289"/>
    <col min="9188" max="9188" width="6.7109375" style="289" customWidth="1"/>
    <col min="9189" max="9189" width="57.140625" style="289" customWidth="1"/>
    <col min="9190" max="9190" width="18.85546875" style="289" customWidth="1"/>
    <col min="9191" max="9191" width="20.7109375" style="289" customWidth="1"/>
    <col min="9192" max="9192" width="30" style="289" customWidth="1"/>
    <col min="9193" max="9193" width="12.7109375" style="289" customWidth="1"/>
    <col min="9194" max="9194" width="19.85546875" style="289" bestFit="1" customWidth="1"/>
    <col min="9195" max="9195" width="19.7109375" style="289" customWidth="1"/>
    <col min="9196" max="9443" width="9.140625" style="289"/>
    <col min="9444" max="9444" width="6.7109375" style="289" customWidth="1"/>
    <col min="9445" max="9445" width="57.140625" style="289" customWidth="1"/>
    <col min="9446" max="9446" width="18.85546875" style="289" customWidth="1"/>
    <col min="9447" max="9447" width="20.7109375" style="289" customWidth="1"/>
    <col min="9448" max="9448" width="30" style="289" customWidth="1"/>
    <col min="9449" max="9449" width="12.7109375" style="289" customWidth="1"/>
    <col min="9450" max="9450" width="19.85546875" style="289" bestFit="1" customWidth="1"/>
    <col min="9451" max="9451" width="19.7109375" style="289" customWidth="1"/>
    <col min="9452" max="9699" width="9.140625" style="289"/>
    <col min="9700" max="9700" width="6.7109375" style="289" customWidth="1"/>
    <col min="9701" max="9701" width="57.140625" style="289" customWidth="1"/>
    <col min="9702" max="9702" width="18.85546875" style="289" customWidth="1"/>
    <col min="9703" max="9703" width="20.7109375" style="289" customWidth="1"/>
    <col min="9704" max="9704" width="30" style="289" customWidth="1"/>
    <col min="9705" max="9705" width="12.7109375" style="289" customWidth="1"/>
    <col min="9706" max="9706" width="19.85546875" style="289" bestFit="1" customWidth="1"/>
    <col min="9707" max="9707" width="19.7109375" style="289" customWidth="1"/>
    <col min="9708" max="9955" width="9.140625" style="289"/>
    <col min="9956" max="9956" width="6.7109375" style="289" customWidth="1"/>
    <col min="9957" max="9957" width="57.140625" style="289" customWidth="1"/>
    <col min="9958" max="9958" width="18.85546875" style="289" customWidth="1"/>
    <col min="9959" max="9959" width="20.7109375" style="289" customWidth="1"/>
    <col min="9960" max="9960" width="30" style="289" customWidth="1"/>
    <col min="9961" max="9961" width="12.7109375" style="289" customWidth="1"/>
    <col min="9962" max="9962" width="19.85546875" style="289" bestFit="1" customWidth="1"/>
    <col min="9963" max="9963" width="19.7109375" style="289" customWidth="1"/>
    <col min="9964" max="10211" width="9.140625" style="289"/>
    <col min="10212" max="10212" width="6.7109375" style="289" customWidth="1"/>
    <col min="10213" max="10213" width="57.140625" style="289" customWidth="1"/>
    <col min="10214" max="10214" width="18.85546875" style="289" customWidth="1"/>
    <col min="10215" max="10215" width="20.7109375" style="289" customWidth="1"/>
    <col min="10216" max="10216" width="30" style="289" customWidth="1"/>
    <col min="10217" max="10217" width="12.7109375" style="289" customWidth="1"/>
    <col min="10218" max="10218" width="19.85546875" style="289" bestFit="1" customWidth="1"/>
    <col min="10219" max="10219" width="19.7109375" style="289" customWidth="1"/>
    <col min="10220" max="10467" width="9.140625" style="289"/>
    <col min="10468" max="10468" width="6.7109375" style="289" customWidth="1"/>
    <col min="10469" max="10469" width="57.140625" style="289" customWidth="1"/>
    <col min="10470" max="10470" width="18.85546875" style="289" customWidth="1"/>
    <col min="10471" max="10471" width="20.7109375" style="289" customWidth="1"/>
    <col min="10472" max="10472" width="30" style="289" customWidth="1"/>
    <col min="10473" max="10473" width="12.7109375" style="289" customWidth="1"/>
    <col min="10474" max="10474" width="19.85546875" style="289" bestFit="1" customWidth="1"/>
    <col min="10475" max="10475" width="19.7109375" style="289" customWidth="1"/>
    <col min="10476" max="10723" width="9.140625" style="289"/>
    <col min="10724" max="10724" width="6.7109375" style="289" customWidth="1"/>
    <col min="10725" max="10725" width="57.140625" style="289" customWidth="1"/>
    <col min="10726" max="10726" width="18.85546875" style="289" customWidth="1"/>
    <col min="10727" max="10727" width="20.7109375" style="289" customWidth="1"/>
    <col min="10728" max="10728" width="30" style="289" customWidth="1"/>
    <col min="10729" max="10729" width="12.7109375" style="289" customWidth="1"/>
    <col min="10730" max="10730" width="19.85546875" style="289" bestFit="1" customWidth="1"/>
    <col min="10731" max="10731" width="19.7109375" style="289" customWidth="1"/>
    <col min="10732" max="10979" width="9.140625" style="289"/>
    <col min="10980" max="10980" width="6.7109375" style="289" customWidth="1"/>
    <col min="10981" max="10981" width="57.140625" style="289" customWidth="1"/>
    <col min="10982" max="10982" width="18.85546875" style="289" customWidth="1"/>
    <col min="10983" max="10983" width="20.7109375" style="289" customWidth="1"/>
    <col min="10984" max="10984" width="30" style="289" customWidth="1"/>
    <col min="10985" max="10985" width="12.7109375" style="289" customWidth="1"/>
    <col min="10986" max="10986" width="19.85546875" style="289" bestFit="1" customWidth="1"/>
    <col min="10987" max="10987" width="19.7109375" style="289" customWidth="1"/>
    <col min="10988" max="11235" width="9.140625" style="289"/>
    <col min="11236" max="11236" width="6.7109375" style="289" customWidth="1"/>
    <col min="11237" max="11237" width="57.140625" style="289" customWidth="1"/>
    <col min="11238" max="11238" width="18.85546875" style="289" customWidth="1"/>
    <col min="11239" max="11239" width="20.7109375" style="289" customWidth="1"/>
    <col min="11240" max="11240" width="30" style="289" customWidth="1"/>
    <col min="11241" max="11241" width="12.7109375" style="289" customWidth="1"/>
    <col min="11242" max="11242" width="19.85546875" style="289" bestFit="1" customWidth="1"/>
    <col min="11243" max="11243" width="19.7109375" style="289" customWidth="1"/>
    <col min="11244" max="11491" width="9.140625" style="289"/>
    <col min="11492" max="11492" width="6.7109375" style="289" customWidth="1"/>
    <col min="11493" max="11493" width="57.140625" style="289" customWidth="1"/>
    <col min="11494" max="11494" width="18.85546875" style="289" customWidth="1"/>
    <col min="11495" max="11495" width="20.7109375" style="289" customWidth="1"/>
    <col min="11496" max="11496" width="30" style="289" customWidth="1"/>
    <col min="11497" max="11497" width="12.7109375" style="289" customWidth="1"/>
    <col min="11498" max="11498" width="19.85546875" style="289" bestFit="1" customWidth="1"/>
    <col min="11499" max="11499" width="19.7109375" style="289" customWidth="1"/>
    <col min="11500" max="11747" width="9.140625" style="289"/>
    <col min="11748" max="11748" width="6.7109375" style="289" customWidth="1"/>
    <col min="11749" max="11749" width="57.140625" style="289" customWidth="1"/>
    <col min="11750" max="11750" width="18.85546875" style="289" customWidth="1"/>
    <col min="11751" max="11751" width="20.7109375" style="289" customWidth="1"/>
    <col min="11752" max="11752" width="30" style="289" customWidth="1"/>
    <col min="11753" max="11753" width="12.7109375" style="289" customWidth="1"/>
    <col min="11754" max="11754" width="19.85546875" style="289" bestFit="1" customWidth="1"/>
    <col min="11755" max="11755" width="19.7109375" style="289" customWidth="1"/>
    <col min="11756" max="12003" width="9.140625" style="289"/>
    <col min="12004" max="12004" width="6.7109375" style="289" customWidth="1"/>
    <col min="12005" max="12005" width="57.140625" style="289" customWidth="1"/>
    <col min="12006" max="12006" width="18.85546875" style="289" customWidth="1"/>
    <col min="12007" max="12007" width="20.7109375" style="289" customWidth="1"/>
    <col min="12008" max="12008" width="30" style="289" customWidth="1"/>
    <col min="12009" max="12009" width="12.7109375" style="289" customWidth="1"/>
    <col min="12010" max="12010" width="19.85546875" style="289" bestFit="1" customWidth="1"/>
    <col min="12011" max="12011" width="19.7109375" style="289" customWidth="1"/>
    <col min="12012" max="12259" width="9.140625" style="289"/>
    <col min="12260" max="12260" width="6.7109375" style="289" customWidth="1"/>
    <col min="12261" max="12261" width="57.140625" style="289" customWidth="1"/>
    <col min="12262" max="12262" width="18.85546875" style="289" customWidth="1"/>
    <col min="12263" max="12263" width="20.7109375" style="289" customWidth="1"/>
    <col min="12264" max="12264" width="30" style="289" customWidth="1"/>
    <col min="12265" max="12265" width="12.7109375" style="289" customWidth="1"/>
    <col min="12266" max="12266" width="19.85546875" style="289" bestFit="1" customWidth="1"/>
    <col min="12267" max="12267" width="19.7109375" style="289" customWidth="1"/>
    <col min="12268" max="12515" width="9.140625" style="289"/>
    <col min="12516" max="12516" width="6.7109375" style="289" customWidth="1"/>
    <col min="12517" max="12517" width="57.140625" style="289" customWidth="1"/>
    <col min="12518" max="12518" width="18.85546875" style="289" customWidth="1"/>
    <col min="12519" max="12519" width="20.7109375" style="289" customWidth="1"/>
    <col min="12520" max="12520" width="30" style="289" customWidth="1"/>
    <col min="12521" max="12521" width="12.7109375" style="289" customWidth="1"/>
    <col min="12522" max="12522" width="19.85546875" style="289" bestFit="1" customWidth="1"/>
    <col min="12523" max="12523" width="19.7109375" style="289" customWidth="1"/>
    <col min="12524" max="12771" width="9.140625" style="289"/>
    <col min="12772" max="12772" width="6.7109375" style="289" customWidth="1"/>
    <col min="12773" max="12773" width="57.140625" style="289" customWidth="1"/>
    <col min="12774" max="12774" width="18.85546875" style="289" customWidth="1"/>
    <col min="12775" max="12775" width="20.7109375" style="289" customWidth="1"/>
    <col min="12776" max="12776" width="30" style="289" customWidth="1"/>
    <col min="12777" max="12777" width="12.7109375" style="289" customWidth="1"/>
    <col min="12778" max="12778" width="19.85546875" style="289" bestFit="1" customWidth="1"/>
    <col min="12779" max="12779" width="19.7109375" style="289" customWidth="1"/>
    <col min="12780" max="13027" width="9.140625" style="289"/>
    <col min="13028" max="13028" width="6.7109375" style="289" customWidth="1"/>
    <col min="13029" max="13029" width="57.140625" style="289" customWidth="1"/>
    <col min="13030" max="13030" width="18.85546875" style="289" customWidth="1"/>
    <col min="13031" max="13031" width="20.7109375" style="289" customWidth="1"/>
    <col min="13032" max="13032" width="30" style="289" customWidth="1"/>
    <col min="13033" max="13033" width="12.7109375" style="289" customWidth="1"/>
    <col min="13034" max="13034" width="19.85546875" style="289" bestFit="1" customWidth="1"/>
    <col min="13035" max="13035" width="19.7109375" style="289" customWidth="1"/>
    <col min="13036" max="13283" width="9.140625" style="289"/>
    <col min="13284" max="13284" width="6.7109375" style="289" customWidth="1"/>
    <col min="13285" max="13285" width="57.140625" style="289" customWidth="1"/>
    <col min="13286" max="13286" width="18.85546875" style="289" customWidth="1"/>
    <col min="13287" max="13287" width="20.7109375" style="289" customWidth="1"/>
    <col min="13288" max="13288" width="30" style="289" customWidth="1"/>
    <col min="13289" max="13289" width="12.7109375" style="289" customWidth="1"/>
    <col min="13290" max="13290" width="19.85546875" style="289" bestFit="1" customWidth="1"/>
    <col min="13291" max="13291" width="19.7109375" style="289" customWidth="1"/>
    <col min="13292" max="13539" width="9.140625" style="289"/>
    <col min="13540" max="13540" width="6.7109375" style="289" customWidth="1"/>
    <col min="13541" max="13541" width="57.140625" style="289" customWidth="1"/>
    <col min="13542" max="13542" width="18.85546875" style="289" customWidth="1"/>
    <col min="13543" max="13543" width="20.7109375" style="289" customWidth="1"/>
    <col min="13544" max="13544" width="30" style="289" customWidth="1"/>
    <col min="13545" max="13545" width="12.7109375" style="289" customWidth="1"/>
    <col min="13546" max="13546" width="19.85546875" style="289" bestFit="1" customWidth="1"/>
    <col min="13547" max="13547" width="19.7109375" style="289" customWidth="1"/>
    <col min="13548" max="13795" width="9.140625" style="289"/>
    <col min="13796" max="13796" width="6.7109375" style="289" customWidth="1"/>
    <col min="13797" max="13797" width="57.140625" style="289" customWidth="1"/>
    <col min="13798" max="13798" width="18.85546875" style="289" customWidth="1"/>
    <col min="13799" max="13799" width="20.7109375" style="289" customWidth="1"/>
    <col min="13800" max="13800" width="30" style="289" customWidth="1"/>
    <col min="13801" max="13801" width="12.7109375" style="289" customWidth="1"/>
    <col min="13802" max="13802" width="19.85546875" style="289" bestFit="1" customWidth="1"/>
    <col min="13803" max="13803" width="19.7109375" style="289" customWidth="1"/>
    <col min="13804" max="14051" width="9.140625" style="289"/>
    <col min="14052" max="14052" width="6.7109375" style="289" customWidth="1"/>
    <col min="14053" max="14053" width="57.140625" style="289" customWidth="1"/>
    <col min="14054" max="14054" width="18.85546875" style="289" customWidth="1"/>
    <col min="14055" max="14055" width="20.7109375" style="289" customWidth="1"/>
    <col min="14056" max="14056" width="30" style="289" customWidth="1"/>
    <col min="14057" max="14057" width="12.7109375" style="289" customWidth="1"/>
    <col min="14058" max="14058" width="19.85546875" style="289" bestFit="1" customWidth="1"/>
    <col min="14059" max="14059" width="19.7109375" style="289" customWidth="1"/>
    <col min="14060" max="14307" width="9.140625" style="289"/>
    <col min="14308" max="14308" width="6.7109375" style="289" customWidth="1"/>
    <col min="14309" max="14309" width="57.140625" style="289" customWidth="1"/>
    <col min="14310" max="14310" width="18.85546875" style="289" customWidth="1"/>
    <col min="14311" max="14311" width="20.7109375" style="289" customWidth="1"/>
    <col min="14312" max="14312" width="30" style="289" customWidth="1"/>
    <col min="14313" max="14313" width="12.7109375" style="289" customWidth="1"/>
    <col min="14314" max="14314" width="19.85546875" style="289" bestFit="1" customWidth="1"/>
    <col min="14315" max="14315" width="19.7109375" style="289" customWidth="1"/>
    <col min="14316" max="14563" width="9.140625" style="289"/>
    <col min="14564" max="14564" width="6.7109375" style="289" customWidth="1"/>
    <col min="14565" max="14565" width="57.140625" style="289" customWidth="1"/>
    <col min="14566" max="14566" width="18.85546875" style="289" customWidth="1"/>
    <col min="14567" max="14567" width="20.7109375" style="289" customWidth="1"/>
    <col min="14568" max="14568" width="30" style="289" customWidth="1"/>
    <col min="14569" max="14569" width="12.7109375" style="289" customWidth="1"/>
    <col min="14570" max="14570" width="19.85546875" style="289" bestFit="1" customWidth="1"/>
    <col min="14571" max="14571" width="19.7109375" style="289" customWidth="1"/>
    <col min="14572" max="14819" width="9.140625" style="289"/>
    <col min="14820" max="14820" width="6.7109375" style="289" customWidth="1"/>
    <col min="14821" max="14821" width="57.140625" style="289" customWidth="1"/>
    <col min="14822" max="14822" width="18.85546875" style="289" customWidth="1"/>
    <col min="14823" max="14823" width="20.7109375" style="289" customWidth="1"/>
    <col min="14824" max="14824" width="30" style="289" customWidth="1"/>
    <col min="14825" max="14825" width="12.7109375" style="289" customWidth="1"/>
    <col min="14826" max="14826" width="19.85546875" style="289" bestFit="1" customWidth="1"/>
    <col min="14827" max="14827" width="19.7109375" style="289" customWidth="1"/>
    <col min="14828" max="15075" width="9.140625" style="289"/>
    <col min="15076" max="15076" width="6.7109375" style="289" customWidth="1"/>
    <col min="15077" max="15077" width="57.140625" style="289" customWidth="1"/>
    <col min="15078" max="15078" width="18.85546875" style="289" customWidth="1"/>
    <col min="15079" max="15079" width="20.7109375" style="289" customWidth="1"/>
    <col min="15080" max="15080" width="30" style="289" customWidth="1"/>
    <col min="15081" max="15081" width="12.7109375" style="289" customWidth="1"/>
    <col min="15082" max="15082" width="19.85546875" style="289" bestFit="1" customWidth="1"/>
    <col min="15083" max="15083" width="19.7109375" style="289" customWidth="1"/>
    <col min="15084" max="15331" width="9.140625" style="289"/>
    <col min="15332" max="15332" width="6.7109375" style="289" customWidth="1"/>
    <col min="15333" max="15333" width="57.140625" style="289" customWidth="1"/>
    <col min="15334" max="15334" width="18.85546875" style="289" customWidth="1"/>
    <col min="15335" max="15335" width="20.7109375" style="289" customWidth="1"/>
    <col min="15336" max="15336" width="30" style="289" customWidth="1"/>
    <col min="15337" max="15337" width="12.7109375" style="289" customWidth="1"/>
    <col min="15338" max="15338" width="19.85546875" style="289" bestFit="1" customWidth="1"/>
    <col min="15339" max="15339" width="19.7109375" style="289" customWidth="1"/>
    <col min="15340" max="15587" width="9.140625" style="289"/>
    <col min="15588" max="15588" width="6.7109375" style="289" customWidth="1"/>
    <col min="15589" max="15589" width="57.140625" style="289" customWidth="1"/>
    <col min="15590" max="15590" width="18.85546875" style="289" customWidth="1"/>
    <col min="15591" max="15591" width="20.7109375" style="289" customWidth="1"/>
    <col min="15592" max="15592" width="30" style="289" customWidth="1"/>
    <col min="15593" max="15593" width="12.7109375" style="289" customWidth="1"/>
    <col min="15594" max="15594" width="19.85546875" style="289" bestFit="1" customWidth="1"/>
    <col min="15595" max="15595" width="19.7109375" style="289" customWidth="1"/>
    <col min="15596" max="15843" width="9.140625" style="289"/>
    <col min="15844" max="15844" width="6.7109375" style="289" customWidth="1"/>
    <col min="15845" max="15845" width="57.140625" style="289" customWidth="1"/>
    <col min="15846" max="15846" width="18.85546875" style="289" customWidth="1"/>
    <col min="15847" max="15847" width="20.7109375" style="289" customWidth="1"/>
    <col min="15848" max="15848" width="30" style="289" customWidth="1"/>
    <col min="15849" max="15849" width="12.7109375" style="289" customWidth="1"/>
    <col min="15850" max="15850" width="19.85546875" style="289" bestFit="1" customWidth="1"/>
    <col min="15851" max="15851" width="19.7109375" style="289" customWidth="1"/>
    <col min="15852" max="16099" width="9.140625" style="289"/>
    <col min="16100" max="16100" width="6.7109375" style="289" customWidth="1"/>
    <col min="16101" max="16101" width="57.140625" style="289" customWidth="1"/>
    <col min="16102" max="16102" width="18.85546875" style="289" customWidth="1"/>
    <col min="16103" max="16103" width="20.7109375" style="289" customWidth="1"/>
    <col min="16104" max="16104" width="30" style="289" customWidth="1"/>
    <col min="16105" max="16105" width="12.7109375" style="289" customWidth="1"/>
    <col min="16106" max="16106" width="19.85546875" style="289" bestFit="1" customWidth="1"/>
    <col min="16107" max="16107" width="19.7109375" style="289" customWidth="1"/>
    <col min="16108" max="16384" width="9.140625" style="289"/>
  </cols>
  <sheetData>
    <row r="1" spans="1:4">
      <c r="D1" s="288" t="s">
        <v>573</v>
      </c>
    </row>
    <row r="2" spans="1:4">
      <c r="A2" s="1042" t="s">
        <v>574</v>
      </c>
      <c r="B2" s="1042"/>
      <c r="C2" s="1042"/>
      <c r="D2" s="1042"/>
    </row>
    <row r="3" spans="1:4">
      <c r="A3" s="1043" t="str">
        <f>'07a. NVC'!A3:G3</f>
        <v>(Kèm theo Tờ trình số         /TTr-UBND ngày      tháng       năm 2023 của UBND tỉnh)</v>
      </c>
      <c r="B3" s="1044"/>
      <c r="C3" s="1044"/>
      <c r="D3" s="1044"/>
    </row>
    <row r="4" spans="1:4">
      <c r="B4" s="291"/>
      <c r="D4" s="427" t="s">
        <v>365</v>
      </c>
    </row>
    <row r="5" spans="1:4" ht="27" customHeight="1">
      <c r="A5" s="294"/>
      <c r="B5" s="294" t="s">
        <v>4</v>
      </c>
      <c r="C5" s="295" t="s">
        <v>366</v>
      </c>
      <c r="D5" s="294" t="s">
        <v>321</v>
      </c>
    </row>
    <row r="6" spans="1:4" s="431" customFormat="1" ht="20.25" customHeight="1">
      <c r="A6" s="428"/>
      <c r="B6" s="429" t="s">
        <v>575</v>
      </c>
      <c r="C6" s="430">
        <f>C7+C8</f>
        <v>302565269493</v>
      </c>
      <c r="D6" s="428"/>
    </row>
    <row r="7" spans="1:4" s="58" customFormat="1" ht="35.25" customHeight="1">
      <c r="A7" s="55" t="s">
        <v>20</v>
      </c>
      <c r="B7" s="385" t="s">
        <v>526</v>
      </c>
      <c r="C7" s="432">
        <f>37325000000-13850000000*2</f>
        <v>9625000000</v>
      </c>
      <c r="D7" s="55"/>
    </row>
    <row r="8" spans="1:4" s="58" customFormat="1" ht="20.25" customHeight="1">
      <c r="A8" s="55" t="s">
        <v>24</v>
      </c>
      <c r="B8" s="56" t="s">
        <v>94</v>
      </c>
      <c r="C8" s="432">
        <f>C9+C11+C39+C45+C48+C60+C67+C70+C75+C79+C85+C96+C130+C135+C140+C147+C149+C153+C156+C158+C160+C162+C165+C167+C168+C171+C175+C177+C178+C179+C181+C169+C183+C193+C189+C192</f>
        <v>292940269493</v>
      </c>
      <c r="D8" s="55"/>
    </row>
    <row r="9" spans="1:4" s="304" customFormat="1" ht="31.5">
      <c r="A9" s="301">
        <v>1</v>
      </c>
      <c r="B9" s="434" t="s">
        <v>576</v>
      </c>
      <c r="C9" s="303">
        <f>C10</f>
        <v>4500000000</v>
      </c>
      <c r="D9" s="301"/>
    </row>
    <row r="10" spans="1:4">
      <c r="A10" s="328"/>
      <c r="B10" s="435" t="s">
        <v>577</v>
      </c>
      <c r="C10" s="330">
        <v>4500000000</v>
      </c>
      <c r="D10" s="328" t="s">
        <v>374</v>
      </c>
    </row>
    <row r="11" spans="1:4" s="304" customFormat="1">
      <c r="A11" s="301">
        <v>2</v>
      </c>
      <c r="B11" s="302" t="s">
        <v>578</v>
      </c>
      <c r="C11" s="303">
        <f>C12+C14+C17+C19+C21+C24+C31+C35+C37+C38</f>
        <v>7512318821</v>
      </c>
      <c r="D11" s="301"/>
    </row>
    <row r="12" spans="1:4" s="308" customFormat="1">
      <c r="A12" s="305" t="s">
        <v>101</v>
      </c>
      <c r="B12" s="306" t="s">
        <v>579</v>
      </c>
      <c r="C12" s="307">
        <f>C13</f>
        <v>380469920</v>
      </c>
      <c r="D12" s="305" t="s">
        <v>378</v>
      </c>
    </row>
    <row r="13" spans="1:4">
      <c r="A13" s="328"/>
      <c r="B13" s="435" t="s">
        <v>580</v>
      </c>
      <c r="C13" s="330">
        <v>380469920</v>
      </c>
      <c r="D13" s="328"/>
    </row>
    <row r="14" spans="1:4" s="308" customFormat="1">
      <c r="A14" s="305" t="s">
        <v>101</v>
      </c>
      <c r="B14" s="306" t="s">
        <v>581</v>
      </c>
      <c r="C14" s="307">
        <f>C15+C16</f>
        <v>86574985</v>
      </c>
      <c r="D14" s="305" t="s">
        <v>378</v>
      </c>
    </row>
    <row r="15" spans="1:4">
      <c r="A15" s="328"/>
      <c r="B15" s="435" t="s">
        <v>582</v>
      </c>
      <c r="C15" s="330">
        <v>82690650</v>
      </c>
      <c r="D15" s="328"/>
    </row>
    <row r="16" spans="1:4">
      <c r="A16" s="328"/>
      <c r="B16" s="435" t="s">
        <v>580</v>
      </c>
      <c r="C16" s="330">
        <v>3884335</v>
      </c>
      <c r="D16" s="328"/>
    </row>
    <row r="17" spans="1:4" s="308" customFormat="1">
      <c r="A17" s="305" t="s">
        <v>101</v>
      </c>
      <c r="B17" s="306" t="s">
        <v>583</v>
      </c>
      <c r="C17" s="307">
        <f>C18</f>
        <v>9270000</v>
      </c>
      <c r="D17" s="305"/>
    </row>
    <row r="18" spans="1:4" s="312" customFormat="1" ht="33">
      <c r="A18" s="309"/>
      <c r="B18" s="436" t="s">
        <v>584</v>
      </c>
      <c r="C18" s="311">
        <v>9270000</v>
      </c>
      <c r="D18" s="309" t="s">
        <v>374</v>
      </c>
    </row>
    <row r="19" spans="1:4" s="308" customFormat="1">
      <c r="A19" s="305" t="s">
        <v>101</v>
      </c>
      <c r="B19" s="306" t="s">
        <v>585</v>
      </c>
      <c r="C19" s="307">
        <f>C20</f>
        <v>248530000</v>
      </c>
      <c r="D19" s="305"/>
    </row>
    <row r="20" spans="1:4" ht="31.5">
      <c r="A20" s="328"/>
      <c r="B20" s="435" t="s">
        <v>586</v>
      </c>
      <c r="C20" s="330">
        <v>248530000</v>
      </c>
      <c r="D20" s="323" t="s">
        <v>587</v>
      </c>
    </row>
    <row r="21" spans="1:4" s="308" customFormat="1">
      <c r="A21" s="305" t="s">
        <v>101</v>
      </c>
      <c r="B21" s="306" t="s">
        <v>588</v>
      </c>
      <c r="C21" s="307">
        <f>C22+C23</f>
        <v>2293066000</v>
      </c>
      <c r="D21" s="305"/>
    </row>
    <row r="22" spans="1:4" ht="16.5">
      <c r="A22" s="328"/>
      <c r="B22" s="436" t="s">
        <v>589</v>
      </c>
      <c r="C22" s="311">
        <v>7839000</v>
      </c>
      <c r="D22" s="328" t="s">
        <v>374</v>
      </c>
    </row>
    <row r="23" spans="1:4" ht="33">
      <c r="A23" s="328"/>
      <c r="B23" s="436" t="s">
        <v>590</v>
      </c>
      <c r="C23" s="311">
        <v>2285227000</v>
      </c>
      <c r="D23" s="328" t="s">
        <v>378</v>
      </c>
    </row>
    <row r="24" spans="1:4" s="308" customFormat="1">
      <c r="A24" s="305" t="s">
        <v>101</v>
      </c>
      <c r="B24" s="306" t="s">
        <v>591</v>
      </c>
      <c r="C24" s="307">
        <f>C25+C26+C27+C28+C29+C30</f>
        <v>2776934120</v>
      </c>
      <c r="D24" s="305"/>
    </row>
    <row r="25" spans="1:4">
      <c r="A25" s="328"/>
      <c r="B25" s="435" t="s">
        <v>582</v>
      </c>
      <c r="C25" s="330">
        <v>175652000</v>
      </c>
      <c r="D25" s="328" t="s">
        <v>378</v>
      </c>
    </row>
    <row r="26" spans="1:4">
      <c r="A26" s="328"/>
      <c r="B26" s="435" t="s">
        <v>592</v>
      </c>
      <c r="C26" s="330">
        <v>8634120</v>
      </c>
      <c r="D26" s="328" t="s">
        <v>374</v>
      </c>
    </row>
    <row r="27" spans="1:4">
      <c r="A27" s="328"/>
      <c r="B27" s="435" t="s">
        <v>593</v>
      </c>
      <c r="C27" s="330">
        <v>2500000000</v>
      </c>
      <c r="D27" s="328" t="s">
        <v>374</v>
      </c>
    </row>
    <row r="28" spans="1:4" ht="31.5">
      <c r="A28" s="328"/>
      <c r="B28" s="329" t="s">
        <v>594</v>
      </c>
      <c r="C28" s="330">
        <v>41851000</v>
      </c>
      <c r="D28" s="328" t="s">
        <v>378</v>
      </c>
    </row>
    <row r="29" spans="1:4" ht="31.5">
      <c r="A29" s="328"/>
      <c r="B29" s="329" t="s">
        <v>595</v>
      </c>
      <c r="C29" s="330">
        <v>30297000</v>
      </c>
      <c r="D29" s="328" t="s">
        <v>378</v>
      </c>
    </row>
    <row r="30" spans="1:4" ht="31.5">
      <c r="A30" s="328"/>
      <c r="B30" s="329" t="s">
        <v>596</v>
      </c>
      <c r="C30" s="330">
        <v>20500000</v>
      </c>
      <c r="D30" s="328" t="s">
        <v>378</v>
      </c>
    </row>
    <row r="31" spans="1:4" s="440" customFormat="1" ht="31.5">
      <c r="A31" s="437" t="s">
        <v>101</v>
      </c>
      <c r="B31" s="438" t="s">
        <v>597</v>
      </c>
      <c r="C31" s="439">
        <f>SUM(C32:C34)</f>
        <v>854387396</v>
      </c>
      <c r="D31" s="437" t="s">
        <v>378</v>
      </c>
    </row>
    <row r="32" spans="1:4">
      <c r="A32" s="328"/>
      <c r="B32" s="435" t="s">
        <v>598</v>
      </c>
      <c r="C32" s="330">
        <v>262462396</v>
      </c>
      <c r="D32" s="328"/>
    </row>
    <row r="33" spans="1:4">
      <c r="A33" s="328"/>
      <c r="B33" s="435" t="s">
        <v>599</v>
      </c>
      <c r="C33" s="330">
        <v>139000000</v>
      </c>
      <c r="D33" s="328"/>
    </row>
    <row r="34" spans="1:4">
      <c r="A34" s="328"/>
      <c r="B34" s="435" t="s">
        <v>600</v>
      </c>
      <c r="C34" s="330">
        <v>452925000</v>
      </c>
      <c r="D34" s="328"/>
    </row>
    <row r="35" spans="1:4" s="308" customFormat="1">
      <c r="A35" s="305" t="s">
        <v>101</v>
      </c>
      <c r="B35" s="306" t="s">
        <v>601</v>
      </c>
      <c r="C35" s="307">
        <f>C36</f>
        <v>5486400</v>
      </c>
      <c r="D35" s="305"/>
    </row>
    <row r="36" spans="1:4">
      <c r="A36" s="328"/>
      <c r="B36" s="435" t="s">
        <v>602</v>
      </c>
      <c r="C36" s="330">
        <v>5486400</v>
      </c>
      <c r="D36" s="328" t="s">
        <v>378</v>
      </c>
    </row>
    <row r="37" spans="1:4" s="313" customFormat="1">
      <c r="A37" s="314" t="s">
        <v>101</v>
      </c>
      <c r="B37" s="315" t="s">
        <v>603</v>
      </c>
      <c r="C37" s="316">
        <v>173500000</v>
      </c>
      <c r="D37" s="314" t="s">
        <v>374</v>
      </c>
    </row>
    <row r="38" spans="1:4" s="313" customFormat="1">
      <c r="A38" s="314" t="s">
        <v>101</v>
      </c>
      <c r="B38" s="315" t="s">
        <v>604</v>
      </c>
      <c r="C38" s="316">
        <f>668476000+15624000</f>
        <v>684100000</v>
      </c>
      <c r="D38" s="314" t="s">
        <v>378</v>
      </c>
    </row>
    <row r="39" spans="1:4" s="304" customFormat="1">
      <c r="A39" s="301">
        <v>3</v>
      </c>
      <c r="B39" s="302" t="s">
        <v>382</v>
      </c>
      <c r="C39" s="303">
        <f>C40+C43</f>
        <v>2688092300</v>
      </c>
      <c r="D39" s="309" t="s">
        <v>378</v>
      </c>
    </row>
    <row r="40" spans="1:4" s="308" customFormat="1" ht="17.25">
      <c r="A40" s="305" t="s">
        <v>101</v>
      </c>
      <c r="B40" s="441" t="s">
        <v>605</v>
      </c>
      <c r="C40" s="307">
        <f>SUM(C41:C42)</f>
        <v>1358092300</v>
      </c>
      <c r="D40" s="305"/>
    </row>
    <row r="41" spans="1:4" s="312" customFormat="1" ht="16.5">
      <c r="A41" s="309"/>
      <c r="B41" s="436" t="s">
        <v>606</v>
      </c>
      <c r="C41" s="311">
        <v>1345932300</v>
      </c>
      <c r="D41" s="309"/>
    </row>
    <row r="42" spans="1:4" s="312" customFormat="1" ht="33">
      <c r="A42" s="309"/>
      <c r="B42" s="436" t="s">
        <v>607</v>
      </c>
      <c r="C42" s="311">
        <v>12160000</v>
      </c>
      <c r="D42" s="309"/>
    </row>
    <row r="43" spans="1:4" s="308" customFormat="1" ht="17.25">
      <c r="A43" s="305" t="s">
        <v>101</v>
      </c>
      <c r="B43" s="441" t="s">
        <v>608</v>
      </c>
      <c r="C43" s="307">
        <f>C44</f>
        <v>1330000000</v>
      </c>
      <c r="D43" s="305"/>
    </row>
    <row r="44" spans="1:4" s="312" customFormat="1" ht="16.5">
      <c r="A44" s="309"/>
      <c r="B44" s="436" t="s">
        <v>609</v>
      </c>
      <c r="C44" s="311">
        <v>1330000000</v>
      </c>
      <c r="D44" s="309"/>
    </row>
    <row r="45" spans="1:4" s="304" customFormat="1">
      <c r="A45" s="301">
        <v>4</v>
      </c>
      <c r="B45" s="302" t="s">
        <v>384</v>
      </c>
      <c r="C45" s="303">
        <f>C46+C47</f>
        <v>390000000</v>
      </c>
      <c r="D45" s="301"/>
    </row>
    <row r="46" spans="1:4" ht="16.5">
      <c r="A46" s="328"/>
      <c r="B46" s="436" t="s">
        <v>609</v>
      </c>
      <c r="C46" s="330">
        <v>310000000</v>
      </c>
      <c r="D46" s="328" t="s">
        <v>374</v>
      </c>
    </row>
    <row r="47" spans="1:4" ht="49.5">
      <c r="A47" s="328"/>
      <c r="B47" s="436" t="s">
        <v>610</v>
      </c>
      <c r="C47" s="330">
        <v>80000000</v>
      </c>
      <c r="D47" s="328" t="s">
        <v>378</v>
      </c>
    </row>
    <row r="48" spans="1:4" s="304" customFormat="1" ht="16.5">
      <c r="A48" s="301">
        <v>5</v>
      </c>
      <c r="B48" s="442" t="s">
        <v>611</v>
      </c>
      <c r="C48" s="303">
        <f>C49+C53+C55+C59</f>
        <v>27194326241</v>
      </c>
      <c r="D48" s="301"/>
    </row>
    <row r="49" spans="1:4" s="308" customFormat="1" ht="31.5">
      <c r="A49" s="305" t="s">
        <v>101</v>
      </c>
      <c r="B49" s="441" t="s">
        <v>612</v>
      </c>
      <c r="C49" s="307">
        <f>SUM(C50:C52)</f>
        <v>1446302241</v>
      </c>
      <c r="D49" s="443" t="s">
        <v>433</v>
      </c>
    </row>
    <row r="50" spans="1:4" s="312" customFormat="1" ht="16.5">
      <c r="A50" s="309"/>
      <c r="B50" s="436" t="s">
        <v>613</v>
      </c>
      <c r="C50" s="311">
        <v>406536241</v>
      </c>
      <c r="D50" s="309"/>
    </row>
    <row r="51" spans="1:4" s="312" customFormat="1" ht="16.5">
      <c r="A51" s="309"/>
      <c r="B51" s="436" t="s">
        <v>614</v>
      </c>
      <c r="C51" s="311">
        <v>9906000</v>
      </c>
      <c r="D51" s="309"/>
    </row>
    <row r="52" spans="1:4" s="312" customFormat="1" ht="16.5">
      <c r="A52" s="309"/>
      <c r="B52" s="436" t="s">
        <v>615</v>
      </c>
      <c r="C52" s="311">
        <v>1029860000</v>
      </c>
      <c r="D52" s="309"/>
    </row>
    <row r="53" spans="1:4" s="308" customFormat="1" ht="31.5">
      <c r="A53" s="305" t="s">
        <v>101</v>
      </c>
      <c r="B53" s="441" t="s">
        <v>616</v>
      </c>
      <c r="C53" s="307">
        <f>SUM(C54)</f>
        <v>350000000</v>
      </c>
      <c r="D53" s="443" t="s">
        <v>433</v>
      </c>
    </row>
    <row r="54" spans="1:4" s="312" customFormat="1" ht="33">
      <c r="A54" s="309"/>
      <c r="B54" s="436" t="s">
        <v>617</v>
      </c>
      <c r="C54" s="311">
        <v>350000000</v>
      </c>
      <c r="D54" s="309"/>
    </row>
    <row r="55" spans="1:4" s="308" customFormat="1" ht="31.5">
      <c r="A55" s="305" t="s">
        <v>101</v>
      </c>
      <c r="B55" s="441" t="s">
        <v>618</v>
      </c>
      <c r="C55" s="307">
        <f>SUM(C56:C58)</f>
        <v>25356000000</v>
      </c>
      <c r="D55" s="443" t="s">
        <v>433</v>
      </c>
    </row>
    <row r="56" spans="1:4" ht="33">
      <c r="A56" s="328"/>
      <c r="B56" s="436" t="s">
        <v>619</v>
      </c>
      <c r="C56" s="330">
        <v>718500000</v>
      </c>
      <c r="D56" s="328"/>
    </row>
    <row r="57" spans="1:4" s="312" customFormat="1" ht="16.5">
      <c r="A57" s="309"/>
      <c r="B57" s="436" t="s">
        <v>620</v>
      </c>
      <c r="C57" s="311">
        <v>12900000000</v>
      </c>
      <c r="D57" s="309"/>
    </row>
    <row r="58" spans="1:4" ht="16.5">
      <c r="A58" s="328"/>
      <c r="B58" s="436" t="s">
        <v>621</v>
      </c>
      <c r="C58" s="330">
        <v>11737500000</v>
      </c>
      <c r="D58" s="328"/>
    </row>
    <row r="59" spans="1:4" s="308" customFormat="1" ht="31.5">
      <c r="A59" s="305" t="s">
        <v>101</v>
      </c>
      <c r="B59" s="441" t="s">
        <v>622</v>
      </c>
      <c r="C59" s="307">
        <v>42024000</v>
      </c>
      <c r="D59" s="443" t="s">
        <v>374</v>
      </c>
    </row>
    <row r="60" spans="1:4" s="304" customFormat="1">
      <c r="A60" s="301">
        <v>6</v>
      </c>
      <c r="B60" s="302" t="s">
        <v>623</v>
      </c>
      <c r="C60" s="303">
        <f>C61+C65</f>
        <v>526374000</v>
      </c>
      <c r="D60" s="301"/>
    </row>
    <row r="61" spans="1:4" s="308" customFormat="1" ht="17.25">
      <c r="A61" s="305" t="s">
        <v>101</v>
      </c>
      <c r="B61" s="441" t="s">
        <v>624</v>
      </c>
      <c r="C61" s="307">
        <f>SUM(C62:C64)</f>
        <v>459372000</v>
      </c>
      <c r="D61" s="305"/>
    </row>
    <row r="62" spans="1:4" ht="49.5">
      <c r="A62" s="328"/>
      <c r="B62" s="436" t="s">
        <v>625</v>
      </c>
      <c r="C62" s="311">
        <v>410727000</v>
      </c>
      <c r="D62" s="309" t="s">
        <v>378</v>
      </c>
    </row>
    <row r="63" spans="1:4" ht="16.5">
      <c r="A63" s="328"/>
      <c r="B63" s="436" t="s">
        <v>626</v>
      </c>
      <c r="C63" s="330">
        <v>138000</v>
      </c>
      <c r="D63" s="328" t="s">
        <v>374</v>
      </c>
    </row>
    <row r="64" spans="1:4" ht="16.5">
      <c r="A64" s="328"/>
      <c r="B64" s="436" t="s">
        <v>627</v>
      </c>
      <c r="C64" s="330">
        <v>48507000</v>
      </c>
      <c r="D64" s="328" t="s">
        <v>374</v>
      </c>
    </row>
    <row r="65" spans="1:4" s="440" customFormat="1" ht="34.5">
      <c r="A65" s="437" t="s">
        <v>101</v>
      </c>
      <c r="B65" s="441" t="s">
        <v>628</v>
      </c>
      <c r="C65" s="439">
        <f>C66</f>
        <v>67002000</v>
      </c>
      <c r="D65" s="437"/>
    </row>
    <row r="66" spans="1:4" s="312" customFormat="1" ht="16.5">
      <c r="A66" s="309"/>
      <c r="B66" s="436" t="s">
        <v>629</v>
      </c>
      <c r="C66" s="311">
        <v>67002000</v>
      </c>
      <c r="D66" s="309" t="s">
        <v>378</v>
      </c>
    </row>
    <row r="67" spans="1:4" s="304" customFormat="1">
      <c r="A67" s="301">
        <v>7</v>
      </c>
      <c r="B67" s="302" t="s">
        <v>630</v>
      </c>
      <c r="C67" s="303">
        <f>SUM(C68:C69)</f>
        <v>635000000</v>
      </c>
      <c r="D67" s="301"/>
    </row>
    <row r="68" spans="1:4">
      <c r="A68" s="328"/>
      <c r="B68" s="435" t="s">
        <v>631</v>
      </c>
      <c r="C68" s="330">
        <v>135000000</v>
      </c>
      <c r="D68" s="328" t="s">
        <v>374</v>
      </c>
    </row>
    <row r="69" spans="1:4" s="312" customFormat="1" ht="33">
      <c r="A69" s="309"/>
      <c r="B69" s="436" t="s">
        <v>632</v>
      </c>
      <c r="C69" s="311">
        <v>500000000</v>
      </c>
      <c r="D69" s="309" t="s">
        <v>378</v>
      </c>
    </row>
    <row r="70" spans="1:4" s="304" customFormat="1">
      <c r="A70" s="301">
        <v>8</v>
      </c>
      <c r="B70" s="302" t="s">
        <v>633</v>
      </c>
      <c r="C70" s="303">
        <f>C71+C74</f>
        <v>4681697000</v>
      </c>
      <c r="D70" s="301"/>
    </row>
    <row r="71" spans="1:4" s="308" customFormat="1">
      <c r="A71" s="305" t="s">
        <v>101</v>
      </c>
      <c r="B71" s="306" t="s">
        <v>634</v>
      </c>
      <c r="C71" s="307">
        <f>SUM(C72:C73)</f>
        <v>1363000000</v>
      </c>
      <c r="D71" s="309" t="s">
        <v>378</v>
      </c>
    </row>
    <row r="72" spans="1:4" s="312" customFormat="1" ht="33">
      <c r="A72" s="309"/>
      <c r="B72" s="436" t="s">
        <v>635</v>
      </c>
      <c r="C72" s="311">
        <v>600000000</v>
      </c>
      <c r="D72" s="309"/>
    </row>
    <row r="73" spans="1:4" s="312" customFormat="1" ht="16.5">
      <c r="A73" s="309"/>
      <c r="B73" s="436" t="s">
        <v>636</v>
      </c>
      <c r="C73" s="311">
        <v>763000000</v>
      </c>
      <c r="D73" s="309"/>
    </row>
    <row r="74" spans="1:4" s="312" customFormat="1" ht="33">
      <c r="A74" s="309" t="s">
        <v>101</v>
      </c>
      <c r="B74" s="436" t="s">
        <v>637</v>
      </c>
      <c r="C74" s="311">
        <v>3318697000</v>
      </c>
      <c r="D74" s="309" t="s">
        <v>378</v>
      </c>
    </row>
    <row r="75" spans="1:4" s="304" customFormat="1">
      <c r="A75" s="301">
        <v>9</v>
      </c>
      <c r="B75" s="302" t="s">
        <v>388</v>
      </c>
      <c r="C75" s="303">
        <f>SUM(C76:C78)</f>
        <v>38506786000</v>
      </c>
      <c r="D75" s="444"/>
    </row>
    <row r="76" spans="1:4" s="312" customFormat="1" ht="31.5">
      <c r="A76" s="309"/>
      <c r="B76" s="310" t="s">
        <v>638</v>
      </c>
      <c r="C76" s="445">
        <f>37430686000-1000000000-500000000</f>
        <v>35930686000</v>
      </c>
      <c r="D76" s="333" t="s">
        <v>587</v>
      </c>
    </row>
    <row r="77" spans="1:4" ht="31.5">
      <c r="A77" s="328"/>
      <c r="B77" s="435" t="s">
        <v>639</v>
      </c>
      <c r="C77" s="330">
        <v>576100000</v>
      </c>
      <c r="D77" s="333" t="s">
        <v>587</v>
      </c>
    </row>
    <row r="78" spans="1:4">
      <c r="A78" s="328"/>
      <c r="B78" s="435" t="s">
        <v>640</v>
      </c>
      <c r="C78" s="330">
        <v>2000000000</v>
      </c>
      <c r="D78" s="309" t="s">
        <v>374</v>
      </c>
    </row>
    <row r="79" spans="1:4" s="304" customFormat="1">
      <c r="A79" s="301">
        <v>10</v>
      </c>
      <c r="B79" s="302" t="s">
        <v>641</v>
      </c>
      <c r="C79" s="303">
        <f>SUM(C80:C84)</f>
        <v>49754102379</v>
      </c>
      <c r="D79" s="301"/>
    </row>
    <row r="80" spans="1:4">
      <c r="A80" s="328"/>
      <c r="B80" s="435" t="s">
        <v>626</v>
      </c>
      <c r="C80" s="330">
        <v>5301000</v>
      </c>
      <c r="D80" s="328" t="s">
        <v>374</v>
      </c>
    </row>
    <row r="81" spans="1:4" s="312" customFormat="1" ht="40.5" customHeight="1">
      <c r="A81" s="309"/>
      <c r="B81" s="446" t="s">
        <v>642</v>
      </c>
      <c r="C81" s="311">
        <v>14090000000</v>
      </c>
      <c r="D81" s="323" t="s">
        <v>643</v>
      </c>
    </row>
    <row r="82" spans="1:4" ht="31.5">
      <c r="A82" s="328"/>
      <c r="B82" s="310" t="s">
        <v>644</v>
      </c>
      <c r="C82" s="311">
        <v>3599481379</v>
      </c>
      <c r="D82" s="323" t="s">
        <v>643</v>
      </c>
    </row>
    <row r="83" spans="1:4">
      <c r="A83" s="328"/>
      <c r="B83" s="435" t="s">
        <v>645</v>
      </c>
      <c r="C83" s="330">
        <v>60000000</v>
      </c>
      <c r="D83" s="328" t="s">
        <v>404</v>
      </c>
    </row>
    <row r="84" spans="1:4" ht="31.5">
      <c r="A84" s="328"/>
      <c r="B84" s="329" t="s">
        <v>646</v>
      </c>
      <c r="C84" s="330">
        <v>31999320000</v>
      </c>
      <c r="D84" s="323" t="s">
        <v>643</v>
      </c>
    </row>
    <row r="85" spans="1:4" s="304" customFormat="1">
      <c r="A85" s="301">
        <v>11</v>
      </c>
      <c r="B85" s="302" t="s">
        <v>647</v>
      </c>
      <c r="C85" s="303">
        <f>C86+C88+C91+C94</f>
        <v>12950089000</v>
      </c>
      <c r="D85" s="444"/>
    </row>
    <row r="86" spans="1:4" s="308" customFormat="1" ht="31.5">
      <c r="A86" s="305" t="s">
        <v>101</v>
      </c>
      <c r="B86" s="306" t="s">
        <v>648</v>
      </c>
      <c r="C86" s="307">
        <f>C87</f>
        <v>11163170000</v>
      </c>
      <c r="D86" s="443" t="s">
        <v>587</v>
      </c>
    </row>
    <row r="87" spans="1:4" s="312" customFormat="1">
      <c r="A87" s="309"/>
      <c r="B87" s="310" t="s">
        <v>649</v>
      </c>
      <c r="C87" s="311">
        <v>11163170000</v>
      </c>
      <c r="D87" s="309"/>
    </row>
    <row r="88" spans="1:4" s="440" customFormat="1" ht="31.5">
      <c r="A88" s="437" t="s">
        <v>101</v>
      </c>
      <c r="B88" s="438" t="s">
        <v>650</v>
      </c>
      <c r="C88" s="439">
        <f>SUM(C89:C90)</f>
        <v>1666350000</v>
      </c>
      <c r="D88" s="443" t="s">
        <v>587</v>
      </c>
    </row>
    <row r="89" spans="1:4" s="312" customFormat="1" ht="31.5">
      <c r="A89" s="309"/>
      <c r="B89" s="310" t="s">
        <v>651</v>
      </c>
      <c r="C89" s="311">
        <v>1528110000</v>
      </c>
      <c r="D89" s="309"/>
    </row>
    <row r="90" spans="1:4" s="312" customFormat="1" ht="31.5">
      <c r="A90" s="309"/>
      <c r="B90" s="310" t="s">
        <v>652</v>
      </c>
      <c r="C90" s="311">
        <v>138240000</v>
      </c>
      <c r="D90" s="309"/>
    </row>
    <row r="91" spans="1:4" s="440" customFormat="1">
      <c r="A91" s="437" t="s">
        <v>101</v>
      </c>
      <c r="B91" s="438" t="s">
        <v>653</v>
      </c>
      <c r="C91" s="439">
        <f>C92+C93</f>
        <v>108569000</v>
      </c>
      <c r="D91" s="437" t="s">
        <v>404</v>
      </c>
    </row>
    <row r="92" spans="1:4" s="312" customFormat="1">
      <c r="A92" s="309"/>
      <c r="B92" s="310" t="s">
        <v>654</v>
      </c>
      <c r="C92" s="311">
        <v>4355000</v>
      </c>
      <c r="D92" s="309"/>
    </row>
    <row r="93" spans="1:4" s="312" customFormat="1">
      <c r="A93" s="309"/>
      <c r="B93" s="310" t="s">
        <v>655</v>
      </c>
      <c r="C93" s="311">
        <v>104214000</v>
      </c>
      <c r="D93" s="309"/>
    </row>
    <row r="94" spans="1:4" s="440" customFormat="1" ht="31.5">
      <c r="A94" s="437" t="s">
        <v>101</v>
      </c>
      <c r="B94" s="438" t="s">
        <v>656</v>
      </c>
      <c r="C94" s="439">
        <f>C95</f>
        <v>12000000</v>
      </c>
      <c r="D94" s="443" t="s">
        <v>587</v>
      </c>
    </row>
    <row r="95" spans="1:4" s="312" customFormat="1">
      <c r="A95" s="309"/>
      <c r="B95" s="310" t="s">
        <v>657</v>
      </c>
      <c r="C95" s="311">
        <v>12000000</v>
      </c>
      <c r="D95" s="309"/>
    </row>
    <row r="96" spans="1:4" s="321" customFormat="1" ht="14.25" customHeight="1">
      <c r="A96" s="318">
        <v>12</v>
      </c>
      <c r="B96" s="325" t="s">
        <v>658</v>
      </c>
      <c r="C96" s="319">
        <f>C97+C107+C111+C116+C122+C124</f>
        <v>13574526000</v>
      </c>
      <c r="D96" s="318"/>
    </row>
    <row r="97" spans="1:4" s="440" customFormat="1" ht="14.25" customHeight="1">
      <c r="A97" s="437" t="s">
        <v>101</v>
      </c>
      <c r="B97" s="438" t="s">
        <v>579</v>
      </c>
      <c r="C97" s="439">
        <f>SUM(C98:C106)</f>
        <v>3913352000</v>
      </c>
      <c r="D97" s="437"/>
    </row>
    <row r="98" spans="1:4" s="312" customFormat="1">
      <c r="A98" s="309"/>
      <c r="B98" s="327" t="s">
        <v>659</v>
      </c>
      <c r="C98" s="311">
        <v>398681000</v>
      </c>
      <c r="D98" s="323" t="s">
        <v>380</v>
      </c>
    </row>
    <row r="99" spans="1:4" s="312" customFormat="1" ht="31.5">
      <c r="A99" s="309"/>
      <c r="B99" s="310" t="s">
        <v>660</v>
      </c>
      <c r="C99" s="311">
        <f>1500000000-40000000</f>
        <v>1460000000</v>
      </c>
      <c r="D99" s="323" t="s">
        <v>380</v>
      </c>
    </row>
    <row r="100" spans="1:4" s="312" customFormat="1" ht="31.5">
      <c r="A100" s="309"/>
      <c r="B100" s="310" t="s">
        <v>661</v>
      </c>
      <c r="C100" s="311">
        <v>66000000</v>
      </c>
      <c r="D100" s="323" t="s">
        <v>380</v>
      </c>
    </row>
    <row r="101" spans="1:4" s="312" customFormat="1">
      <c r="A101" s="309"/>
      <c r="B101" s="310" t="s">
        <v>662</v>
      </c>
      <c r="C101" s="311">
        <v>13024000</v>
      </c>
      <c r="D101" s="323" t="s">
        <v>663</v>
      </c>
    </row>
    <row r="102" spans="1:4" s="312" customFormat="1" ht="78.75">
      <c r="A102" s="309"/>
      <c r="B102" s="310" t="s">
        <v>664</v>
      </c>
      <c r="C102" s="311">
        <v>36884000</v>
      </c>
      <c r="D102" s="323" t="s">
        <v>643</v>
      </c>
    </row>
    <row r="103" spans="1:4" s="312" customFormat="1" ht="31.5">
      <c r="A103" s="309"/>
      <c r="B103" s="310" t="s">
        <v>665</v>
      </c>
      <c r="C103" s="311">
        <v>6372000</v>
      </c>
      <c r="D103" s="323" t="s">
        <v>378</v>
      </c>
    </row>
    <row r="104" spans="1:4" s="312" customFormat="1">
      <c r="A104" s="309"/>
      <c r="B104" s="310" t="s">
        <v>666</v>
      </c>
      <c r="C104" s="311">
        <v>1300000000</v>
      </c>
      <c r="D104" s="323" t="s">
        <v>380</v>
      </c>
    </row>
    <row r="105" spans="1:4" s="312" customFormat="1">
      <c r="A105" s="309"/>
      <c r="B105" s="310" t="s">
        <v>667</v>
      </c>
      <c r="C105" s="311">
        <v>9977000</v>
      </c>
      <c r="D105" s="323" t="s">
        <v>380</v>
      </c>
    </row>
    <row r="106" spans="1:4" s="312" customFormat="1" ht="31.5">
      <c r="A106" s="309"/>
      <c r="B106" s="310" t="s">
        <v>668</v>
      </c>
      <c r="C106" s="311">
        <v>622414000</v>
      </c>
      <c r="D106" s="323" t="s">
        <v>663</v>
      </c>
    </row>
    <row r="107" spans="1:4" s="440" customFormat="1" ht="14.25" customHeight="1">
      <c r="A107" s="437" t="s">
        <v>101</v>
      </c>
      <c r="B107" s="438" t="s">
        <v>669</v>
      </c>
      <c r="C107" s="439">
        <f>SUM(C108:C110)</f>
        <v>1830000000</v>
      </c>
      <c r="D107" s="447" t="s">
        <v>663</v>
      </c>
    </row>
    <row r="108" spans="1:4" s="312" customFormat="1">
      <c r="A108" s="309"/>
      <c r="B108" s="310" t="s">
        <v>670</v>
      </c>
      <c r="C108" s="311">
        <v>40000000</v>
      </c>
      <c r="D108" s="323"/>
    </row>
    <row r="109" spans="1:4" s="312" customFormat="1">
      <c r="A109" s="309"/>
      <c r="B109" s="310" t="s">
        <v>671</v>
      </c>
      <c r="C109" s="311">
        <v>1327882000</v>
      </c>
      <c r="D109" s="323"/>
    </row>
    <row r="110" spans="1:4" s="312" customFormat="1">
      <c r="A110" s="309"/>
      <c r="B110" s="310" t="s">
        <v>672</v>
      </c>
      <c r="C110" s="311">
        <v>462118000</v>
      </c>
      <c r="D110" s="323"/>
    </row>
    <row r="111" spans="1:4" s="440" customFormat="1" ht="14.25" customHeight="1">
      <c r="A111" s="437" t="s">
        <v>101</v>
      </c>
      <c r="B111" s="438" t="s">
        <v>673</v>
      </c>
      <c r="C111" s="439">
        <f>SUM(C112:C115)</f>
        <v>3869441000</v>
      </c>
      <c r="D111" s="447" t="s">
        <v>663</v>
      </c>
    </row>
    <row r="112" spans="1:4" s="312" customFormat="1" ht="16.5">
      <c r="A112" s="309"/>
      <c r="B112" s="448" t="s">
        <v>602</v>
      </c>
      <c r="C112" s="311">
        <v>98000000</v>
      </c>
      <c r="D112" s="323"/>
    </row>
    <row r="113" spans="1:4" s="312" customFormat="1" ht="63">
      <c r="A113" s="309"/>
      <c r="B113" s="310" t="s">
        <v>674</v>
      </c>
      <c r="C113" s="311">
        <v>1239441000</v>
      </c>
      <c r="D113" s="323"/>
    </row>
    <row r="114" spans="1:4" s="312" customFormat="1" ht="31.5">
      <c r="A114" s="309"/>
      <c r="B114" s="310" t="s">
        <v>675</v>
      </c>
      <c r="C114" s="311">
        <v>1262000000</v>
      </c>
      <c r="D114" s="323"/>
    </row>
    <row r="115" spans="1:4" s="312" customFormat="1" ht="31.5">
      <c r="A115" s="309"/>
      <c r="B115" s="310" t="s">
        <v>676</v>
      </c>
      <c r="C115" s="311">
        <v>1270000000</v>
      </c>
      <c r="D115" s="323"/>
    </row>
    <row r="116" spans="1:4" s="440" customFormat="1" ht="32.25" customHeight="1">
      <c r="A116" s="437" t="s">
        <v>101</v>
      </c>
      <c r="B116" s="438" t="s">
        <v>677</v>
      </c>
      <c r="C116" s="439">
        <f>SUM(C117:C121)</f>
        <v>3806728000</v>
      </c>
      <c r="D116" s="447" t="s">
        <v>587</v>
      </c>
    </row>
    <row r="117" spans="1:4" s="312" customFormat="1">
      <c r="A117" s="309"/>
      <c r="B117" s="310" t="s">
        <v>642</v>
      </c>
      <c r="C117" s="311">
        <v>75073000</v>
      </c>
      <c r="D117" s="309"/>
    </row>
    <row r="118" spans="1:4" s="312" customFormat="1">
      <c r="A118" s="309"/>
      <c r="B118" s="310" t="s">
        <v>678</v>
      </c>
      <c r="C118" s="311">
        <v>1562655000</v>
      </c>
      <c r="D118" s="309"/>
    </row>
    <row r="119" spans="1:4" s="312" customFormat="1">
      <c r="A119" s="309"/>
      <c r="B119" s="310" t="s">
        <v>679</v>
      </c>
      <c r="C119" s="311">
        <v>297000000</v>
      </c>
      <c r="D119" s="309"/>
    </row>
    <row r="120" spans="1:4" s="312" customFormat="1" ht="31.5">
      <c r="A120" s="309"/>
      <c r="B120" s="310" t="s">
        <v>680</v>
      </c>
      <c r="C120" s="311">
        <v>872000000</v>
      </c>
      <c r="D120" s="309"/>
    </row>
    <row r="121" spans="1:4" s="312" customFormat="1" ht="31.5">
      <c r="A121" s="309"/>
      <c r="B121" s="310" t="s">
        <v>681</v>
      </c>
      <c r="C121" s="311">
        <v>1000000000</v>
      </c>
      <c r="D121" s="309"/>
    </row>
    <row r="122" spans="1:4" s="440" customFormat="1">
      <c r="A122" s="437" t="s">
        <v>101</v>
      </c>
      <c r="B122" s="438" t="s">
        <v>682</v>
      </c>
      <c r="C122" s="439">
        <f>C123</f>
        <v>76352000</v>
      </c>
      <c r="D122" s="437"/>
    </row>
    <row r="123" spans="1:4" s="312" customFormat="1" ht="31.5">
      <c r="A123" s="309"/>
      <c r="B123" s="310" t="s">
        <v>683</v>
      </c>
      <c r="C123" s="311">
        <v>76352000</v>
      </c>
      <c r="D123" s="309" t="s">
        <v>380</v>
      </c>
    </row>
    <row r="124" spans="1:4" s="440" customFormat="1">
      <c r="A124" s="437" t="s">
        <v>101</v>
      </c>
      <c r="B124" s="438" t="s">
        <v>684</v>
      </c>
      <c r="C124" s="439">
        <f>SUM(C125:C129)</f>
        <v>78653000</v>
      </c>
      <c r="D124" s="437" t="s">
        <v>380</v>
      </c>
    </row>
    <row r="125" spans="1:4" s="312" customFormat="1" ht="31.5">
      <c r="A125" s="309"/>
      <c r="B125" s="310" t="s">
        <v>685</v>
      </c>
      <c r="C125" s="311">
        <v>29220000</v>
      </c>
      <c r="D125" s="309"/>
    </row>
    <row r="126" spans="1:4" s="312" customFormat="1">
      <c r="A126" s="309"/>
      <c r="B126" s="310" t="s">
        <v>686</v>
      </c>
      <c r="C126" s="311">
        <v>810000</v>
      </c>
      <c r="D126" s="309"/>
    </row>
    <row r="127" spans="1:4" s="312" customFormat="1" ht="31.5">
      <c r="A127" s="309"/>
      <c r="B127" s="310" t="s">
        <v>687</v>
      </c>
      <c r="C127" s="311">
        <v>14852000</v>
      </c>
      <c r="D127" s="309"/>
    </row>
    <row r="128" spans="1:4" s="312" customFormat="1" ht="47.25">
      <c r="A128" s="309"/>
      <c r="B128" s="310" t="s">
        <v>688</v>
      </c>
      <c r="C128" s="311">
        <v>32536000</v>
      </c>
      <c r="D128" s="309"/>
    </row>
    <row r="129" spans="1:4" s="312" customFormat="1" ht="63">
      <c r="A129" s="309"/>
      <c r="B129" s="310" t="s">
        <v>689</v>
      </c>
      <c r="C129" s="311">
        <v>1235000</v>
      </c>
      <c r="D129" s="309"/>
    </row>
    <row r="130" spans="1:4" s="321" customFormat="1" ht="14.25" customHeight="1">
      <c r="A130" s="318">
        <v>13</v>
      </c>
      <c r="B130" s="325" t="s">
        <v>690</v>
      </c>
      <c r="C130" s="319">
        <f>C131</f>
        <v>13697953000</v>
      </c>
      <c r="D130" s="318"/>
    </row>
    <row r="131" spans="1:4" s="440" customFormat="1" ht="14.25" customHeight="1">
      <c r="A131" s="437"/>
      <c r="B131" s="438" t="s">
        <v>579</v>
      </c>
      <c r="C131" s="439">
        <f>SUM(C132:C134)</f>
        <v>13697953000</v>
      </c>
      <c r="D131" s="437"/>
    </row>
    <row r="132" spans="1:4" s="312" customFormat="1" ht="14.25" customHeight="1">
      <c r="A132" s="309"/>
      <c r="B132" s="310" t="s">
        <v>691</v>
      </c>
      <c r="C132" s="311">
        <v>58155000</v>
      </c>
      <c r="D132" s="309" t="s">
        <v>374</v>
      </c>
    </row>
    <row r="133" spans="1:4" s="312" customFormat="1">
      <c r="A133" s="309"/>
      <c r="B133" s="310" t="s">
        <v>692</v>
      </c>
      <c r="C133" s="311">
        <v>7469912000</v>
      </c>
      <c r="D133" s="309" t="s">
        <v>378</v>
      </c>
    </row>
    <row r="134" spans="1:4" s="312" customFormat="1">
      <c r="A134" s="309"/>
      <c r="B134" s="310" t="s">
        <v>693</v>
      </c>
      <c r="C134" s="311">
        <v>6169886000</v>
      </c>
      <c r="D134" s="309" t="s">
        <v>694</v>
      </c>
    </row>
    <row r="135" spans="1:4" s="321" customFormat="1" ht="14.25" customHeight="1">
      <c r="A135" s="318">
        <v>14</v>
      </c>
      <c r="B135" s="325" t="s">
        <v>695</v>
      </c>
      <c r="C135" s="319">
        <f>C136+C138</f>
        <v>13486000000</v>
      </c>
      <c r="D135" s="318"/>
    </row>
    <row r="136" spans="1:4" s="440" customFormat="1" ht="14.25" customHeight="1">
      <c r="A136" s="437" t="s">
        <v>101</v>
      </c>
      <c r="B136" s="438" t="s">
        <v>695</v>
      </c>
      <c r="C136" s="439">
        <f>C137</f>
        <v>4000000000</v>
      </c>
      <c r="D136" s="437"/>
    </row>
    <row r="137" spans="1:4" s="312" customFormat="1">
      <c r="A137" s="309"/>
      <c r="B137" s="310" t="s">
        <v>696</v>
      </c>
      <c r="C137" s="311">
        <v>4000000000</v>
      </c>
      <c r="D137" s="309" t="s">
        <v>380</v>
      </c>
    </row>
    <row r="138" spans="1:4" s="440" customFormat="1" ht="14.25" customHeight="1">
      <c r="A138" s="437" t="s">
        <v>101</v>
      </c>
      <c r="B138" s="438" t="s">
        <v>697</v>
      </c>
      <c r="C138" s="439">
        <f>C139</f>
        <v>9486000000</v>
      </c>
      <c r="D138" s="437"/>
    </row>
    <row r="139" spans="1:4" s="312" customFormat="1" ht="50.25" customHeight="1">
      <c r="A139" s="309"/>
      <c r="B139" s="310" t="s">
        <v>698</v>
      </c>
      <c r="C139" s="311">
        <v>9486000000</v>
      </c>
      <c r="D139" s="309" t="s">
        <v>378</v>
      </c>
    </row>
    <row r="140" spans="1:4" s="321" customFormat="1" ht="14.25" customHeight="1">
      <c r="A140" s="318">
        <v>15</v>
      </c>
      <c r="B140" s="325" t="s">
        <v>699</v>
      </c>
      <c r="C140" s="319">
        <f>C141+C143+C145</f>
        <v>19049884</v>
      </c>
      <c r="D140" s="318"/>
    </row>
    <row r="141" spans="1:4" s="440" customFormat="1" ht="14.25" customHeight="1">
      <c r="A141" s="437" t="s">
        <v>101</v>
      </c>
      <c r="B141" s="438" t="s">
        <v>700</v>
      </c>
      <c r="C141" s="439">
        <f>C142</f>
        <v>17656684</v>
      </c>
      <c r="D141" s="437"/>
    </row>
    <row r="142" spans="1:4" s="312" customFormat="1" ht="31.5">
      <c r="A142" s="309"/>
      <c r="B142" s="310" t="s">
        <v>701</v>
      </c>
      <c r="C142" s="311">
        <v>17656684</v>
      </c>
      <c r="D142" s="323" t="s">
        <v>587</v>
      </c>
    </row>
    <row r="143" spans="1:4" s="440" customFormat="1" ht="14.25" customHeight="1">
      <c r="A143" s="437" t="s">
        <v>101</v>
      </c>
      <c r="B143" s="438" t="s">
        <v>702</v>
      </c>
      <c r="C143" s="439">
        <f>C144</f>
        <v>275000</v>
      </c>
      <c r="D143" s="437"/>
    </row>
    <row r="144" spans="1:4" s="312" customFormat="1" ht="14.25" customHeight="1">
      <c r="A144" s="309"/>
      <c r="B144" s="310" t="s">
        <v>703</v>
      </c>
      <c r="C144" s="311">
        <v>275000</v>
      </c>
      <c r="D144" s="309" t="s">
        <v>374</v>
      </c>
    </row>
    <row r="145" spans="1:4" s="440" customFormat="1" ht="14.25" customHeight="1">
      <c r="A145" s="437" t="s">
        <v>101</v>
      </c>
      <c r="B145" s="438" t="s">
        <v>704</v>
      </c>
      <c r="C145" s="439">
        <f>C146</f>
        <v>1118200</v>
      </c>
      <c r="D145" s="437"/>
    </row>
    <row r="146" spans="1:4" s="312" customFormat="1" ht="33.75" customHeight="1">
      <c r="A146" s="309"/>
      <c r="B146" s="310" t="s">
        <v>705</v>
      </c>
      <c r="C146" s="311">
        <v>1118200</v>
      </c>
      <c r="D146" s="323" t="s">
        <v>587</v>
      </c>
    </row>
    <row r="147" spans="1:4" s="321" customFormat="1">
      <c r="A147" s="318">
        <v>16</v>
      </c>
      <c r="B147" s="325" t="s">
        <v>394</v>
      </c>
      <c r="C147" s="319">
        <f>C148</f>
        <v>3829000</v>
      </c>
      <c r="D147" s="318"/>
    </row>
    <row r="148" spans="1:4" s="312" customFormat="1">
      <c r="A148" s="309"/>
      <c r="B148" s="310" t="s">
        <v>706</v>
      </c>
      <c r="C148" s="311">
        <v>3829000</v>
      </c>
      <c r="D148" s="309" t="s">
        <v>374</v>
      </c>
    </row>
    <row r="149" spans="1:4" s="321" customFormat="1">
      <c r="A149" s="318">
        <v>17</v>
      </c>
      <c r="B149" s="325" t="s">
        <v>707</v>
      </c>
      <c r="C149" s="319">
        <f>SUM(C150:C152)</f>
        <v>69190000</v>
      </c>
      <c r="D149" s="318" t="s">
        <v>374</v>
      </c>
    </row>
    <row r="150" spans="1:4" s="312" customFormat="1">
      <c r="A150" s="309"/>
      <c r="B150" s="310" t="s">
        <v>626</v>
      </c>
      <c r="C150" s="311">
        <v>190000</v>
      </c>
      <c r="D150" s="309"/>
    </row>
    <row r="151" spans="1:4" s="312" customFormat="1" ht="15.75" customHeight="1">
      <c r="A151" s="309"/>
      <c r="B151" s="310" t="s">
        <v>708</v>
      </c>
      <c r="C151" s="311">
        <v>35000000</v>
      </c>
      <c r="D151" s="309"/>
    </row>
    <row r="152" spans="1:4" s="312" customFormat="1">
      <c r="A152" s="309"/>
      <c r="B152" s="310" t="s">
        <v>709</v>
      </c>
      <c r="C152" s="311">
        <v>34000000</v>
      </c>
      <c r="D152" s="309"/>
    </row>
    <row r="153" spans="1:4" s="321" customFormat="1">
      <c r="A153" s="318">
        <v>18</v>
      </c>
      <c r="B153" s="325" t="s">
        <v>710</v>
      </c>
      <c r="C153" s="319">
        <f>C154+C155</f>
        <v>7580000000</v>
      </c>
      <c r="D153" s="318"/>
    </row>
    <row r="154" spans="1:4" s="452" customFormat="1" ht="31.5">
      <c r="A154" s="449"/>
      <c r="B154" s="450" t="s">
        <v>711</v>
      </c>
      <c r="C154" s="451">
        <v>7500000000</v>
      </c>
      <c r="D154" s="449" t="s">
        <v>374</v>
      </c>
    </row>
    <row r="155" spans="1:4" s="312" customFormat="1">
      <c r="A155" s="309"/>
      <c r="B155" s="310" t="s">
        <v>712</v>
      </c>
      <c r="C155" s="311">
        <v>80000000</v>
      </c>
      <c r="D155" s="309" t="s">
        <v>380</v>
      </c>
    </row>
    <row r="156" spans="1:4" s="321" customFormat="1">
      <c r="A156" s="318">
        <v>19</v>
      </c>
      <c r="B156" s="325" t="s">
        <v>713</v>
      </c>
      <c r="C156" s="319">
        <f>C157</f>
        <v>72000000</v>
      </c>
      <c r="D156" s="318"/>
    </row>
    <row r="157" spans="1:4" s="312" customFormat="1" ht="31.5">
      <c r="A157" s="309"/>
      <c r="B157" s="310" t="s">
        <v>714</v>
      </c>
      <c r="C157" s="311">
        <v>72000000</v>
      </c>
      <c r="D157" s="309" t="s">
        <v>374</v>
      </c>
    </row>
    <row r="158" spans="1:4" s="321" customFormat="1">
      <c r="A158" s="318">
        <v>20</v>
      </c>
      <c r="B158" s="325" t="s">
        <v>715</v>
      </c>
      <c r="C158" s="319">
        <f>C159</f>
        <v>580000000</v>
      </c>
      <c r="D158" s="318"/>
    </row>
    <row r="159" spans="1:4" s="312" customFormat="1">
      <c r="A159" s="309"/>
      <c r="B159" s="310" t="s">
        <v>716</v>
      </c>
      <c r="C159" s="311">
        <v>580000000</v>
      </c>
      <c r="D159" s="309" t="s">
        <v>374</v>
      </c>
    </row>
    <row r="160" spans="1:4" s="321" customFormat="1">
      <c r="A160" s="318">
        <v>21</v>
      </c>
      <c r="B160" s="325" t="s">
        <v>400</v>
      </c>
      <c r="C160" s="319">
        <f>C161</f>
        <v>250000000</v>
      </c>
      <c r="D160" s="318"/>
    </row>
    <row r="161" spans="1:4" s="312" customFormat="1">
      <c r="A161" s="309"/>
      <c r="B161" s="310" t="s">
        <v>717</v>
      </c>
      <c r="C161" s="311">
        <v>250000000</v>
      </c>
      <c r="D161" s="309" t="s">
        <v>374</v>
      </c>
    </row>
    <row r="162" spans="1:4" s="321" customFormat="1">
      <c r="A162" s="318">
        <v>22</v>
      </c>
      <c r="B162" s="325" t="s">
        <v>718</v>
      </c>
      <c r="C162" s="319">
        <f>C163+C164</f>
        <v>51363600</v>
      </c>
      <c r="D162" s="318" t="s">
        <v>374</v>
      </c>
    </row>
    <row r="163" spans="1:4" s="312" customFormat="1">
      <c r="A163" s="309"/>
      <c r="B163" s="310" t="s">
        <v>719</v>
      </c>
      <c r="C163" s="311">
        <v>32000000</v>
      </c>
      <c r="D163" s="309"/>
    </row>
    <row r="164" spans="1:4" s="312" customFormat="1">
      <c r="A164" s="309"/>
      <c r="B164" s="310" t="s">
        <v>626</v>
      </c>
      <c r="C164" s="311">
        <v>19363600</v>
      </c>
      <c r="D164" s="309"/>
    </row>
    <row r="165" spans="1:4" s="321" customFormat="1">
      <c r="A165" s="318">
        <v>23</v>
      </c>
      <c r="B165" s="325" t="s">
        <v>720</v>
      </c>
      <c r="C165" s="319">
        <f>C166</f>
        <v>360000000</v>
      </c>
      <c r="D165" s="318"/>
    </row>
    <row r="166" spans="1:4" s="312" customFormat="1" ht="31.5">
      <c r="A166" s="309"/>
      <c r="B166" s="310" t="s">
        <v>721</v>
      </c>
      <c r="C166" s="311">
        <v>360000000</v>
      </c>
      <c r="D166" s="309" t="s">
        <v>374</v>
      </c>
    </row>
    <row r="167" spans="1:4" s="321" customFormat="1">
      <c r="A167" s="318">
        <v>24</v>
      </c>
      <c r="B167" s="325" t="s">
        <v>722</v>
      </c>
      <c r="C167" s="319">
        <v>12000000000</v>
      </c>
      <c r="D167" s="318" t="s">
        <v>271</v>
      </c>
    </row>
    <row r="168" spans="1:4" s="321" customFormat="1" ht="31.5">
      <c r="A168" s="318">
        <v>25</v>
      </c>
      <c r="B168" s="325" t="s">
        <v>723</v>
      </c>
      <c r="C168" s="319">
        <v>50000000</v>
      </c>
      <c r="D168" s="323" t="s">
        <v>587</v>
      </c>
    </row>
    <row r="169" spans="1:4" s="321" customFormat="1">
      <c r="A169" s="318">
        <v>26</v>
      </c>
      <c r="B169" s="325" t="s">
        <v>724</v>
      </c>
      <c r="C169" s="319">
        <f>C170</f>
        <v>500142796</v>
      </c>
      <c r="D169" s="318"/>
    </row>
    <row r="170" spans="1:4" s="312" customFormat="1" ht="31.5">
      <c r="A170" s="309"/>
      <c r="B170" s="310" t="s">
        <v>725</v>
      </c>
      <c r="C170" s="311">
        <v>500142796</v>
      </c>
      <c r="D170" s="309" t="s">
        <v>271</v>
      </c>
    </row>
    <row r="171" spans="1:4" s="321" customFormat="1">
      <c r="A171" s="318">
        <v>27</v>
      </c>
      <c r="B171" s="325" t="s">
        <v>410</v>
      </c>
      <c r="C171" s="319">
        <f>SUM(C172:C174)</f>
        <v>224603400</v>
      </c>
      <c r="D171" s="318" t="s">
        <v>370</v>
      </c>
    </row>
    <row r="172" spans="1:4" s="312" customFormat="1" ht="63">
      <c r="A172" s="309"/>
      <c r="B172" s="310" t="s">
        <v>726</v>
      </c>
      <c r="C172" s="311">
        <v>100000000</v>
      </c>
      <c r="D172" s="309"/>
    </row>
    <row r="173" spans="1:4" s="312" customFormat="1" ht="47.25">
      <c r="A173" s="309"/>
      <c r="B173" s="310" t="s">
        <v>727</v>
      </c>
      <c r="C173" s="311">
        <v>123852000</v>
      </c>
      <c r="D173" s="309"/>
    </row>
    <row r="174" spans="1:4" s="312" customFormat="1" ht="31.5">
      <c r="A174" s="309"/>
      <c r="B174" s="310" t="s">
        <v>728</v>
      </c>
      <c r="C174" s="311">
        <v>751400</v>
      </c>
      <c r="D174" s="309"/>
    </row>
    <row r="175" spans="1:4" s="321" customFormat="1">
      <c r="A175" s="318">
        <v>28</v>
      </c>
      <c r="B175" s="325" t="s">
        <v>425</v>
      </c>
      <c r="C175" s="319">
        <f>C176</f>
        <v>24512000</v>
      </c>
      <c r="D175" s="318"/>
    </row>
    <row r="176" spans="1:4" s="312" customFormat="1" ht="31.5">
      <c r="A176" s="309"/>
      <c r="B176" s="310" t="s">
        <v>729</v>
      </c>
      <c r="C176" s="311">
        <v>24512000</v>
      </c>
      <c r="D176" s="323" t="s">
        <v>587</v>
      </c>
    </row>
    <row r="177" spans="1:4" s="304" customFormat="1">
      <c r="A177" s="301">
        <v>29</v>
      </c>
      <c r="B177" s="302" t="s">
        <v>730</v>
      </c>
      <c r="C177" s="303">
        <f>(3276+4973-2986-469)*1000000</f>
        <v>4794000000</v>
      </c>
      <c r="D177" s="318" t="s">
        <v>271</v>
      </c>
    </row>
    <row r="178" spans="1:4" s="304" customFormat="1" ht="31.5">
      <c r="A178" s="301">
        <v>30</v>
      </c>
      <c r="B178" s="302" t="s">
        <v>731</v>
      </c>
      <c r="C178" s="303">
        <f>240000000000-234271151428</f>
        <v>5728848572</v>
      </c>
      <c r="D178" s="444" t="s">
        <v>643</v>
      </c>
    </row>
    <row r="179" spans="1:4" s="304" customFormat="1">
      <c r="A179" s="301">
        <v>31</v>
      </c>
      <c r="B179" s="302" t="s">
        <v>732</v>
      </c>
      <c r="C179" s="303">
        <f>C180</f>
        <v>300000000</v>
      </c>
      <c r="D179" s="301"/>
    </row>
    <row r="180" spans="1:4" ht="31.5">
      <c r="A180" s="328"/>
      <c r="B180" s="329" t="s">
        <v>733</v>
      </c>
      <c r="C180" s="330">
        <v>300000000</v>
      </c>
      <c r="D180" s="328" t="s">
        <v>380</v>
      </c>
    </row>
    <row r="181" spans="1:4" s="304" customFormat="1">
      <c r="A181" s="301">
        <v>32</v>
      </c>
      <c r="B181" s="434" t="s">
        <v>734</v>
      </c>
      <c r="C181" s="303">
        <f>C182</f>
        <v>30267500</v>
      </c>
      <c r="D181" s="301"/>
    </row>
    <row r="182" spans="1:4" ht="47.25">
      <c r="A182" s="328"/>
      <c r="B182" s="329" t="s">
        <v>735</v>
      </c>
      <c r="C182" s="330">
        <v>30267500</v>
      </c>
      <c r="D182" s="328" t="s">
        <v>378</v>
      </c>
    </row>
    <row r="183" spans="1:4">
      <c r="A183" s="301">
        <v>33</v>
      </c>
      <c r="B183" s="302" t="s">
        <v>736</v>
      </c>
      <c r="C183" s="303">
        <f>C184+C187</f>
        <v>1609000000</v>
      </c>
      <c r="D183" s="328"/>
    </row>
    <row r="184" spans="1:4" ht="17.25">
      <c r="A184" s="305" t="s">
        <v>101</v>
      </c>
      <c r="B184" s="441" t="s">
        <v>579</v>
      </c>
      <c r="C184" s="307">
        <f>C185+C186</f>
        <v>1441000000</v>
      </c>
      <c r="D184" s="328"/>
    </row>
    <row r="185" spans="1:4" ht="99">
      <c r="A185" s="309"/>
      <c r="B185" s="436" t="s">
        <v>737</v>
      </c>
      <c r="C185" s="311">
        <v>1402000000</v>
      </c>
      <c r="D185" s="328" t="s">
        <v>374</v>
      </c>
    </row>
    <row r="186" spans="1:4" ht="31.5">
      <c r="A186" s="309"/>
      <c r="B186" s="436" t="s">
        <v>738</v>
      </c>
      <c r="C186" s="311">
        <v>39000000</v>
      </c>
      <c r="D186" s="333" t="s">
        <v>587</v>
      </c>
    </row>
    <row r="187" spans="1:4" ht="17.25">
      <c r="A187" s="305" t="s">
        <v>101</v>
      </c>
      <c r="B187" s="441" t="s">
        <v>739</v>
      </c>
      <c r="C187" s="307">
        <f>C188</f>
        <v>168000000</v>
      </c>
      <c r="D187" s="328"/>
    </row>
    <row r="188" spans="1:4" ht="16.5">
      <c r="A188" s="309"/>
      <c r="B188" s="436" t="s">
        <v>602</v>
      </c>
      <c r="C188" s="311">
        <v>168000000</v>
      </c>
      <c r="D188" s="328" t="s">
        <v>378</v>
      </c>
    </row>
    <row r="189" spans="1:4" s="304" customFormat="1" ht="16.5">
      <c r="A189" s="318">
        <v>34</v>
      </c>
      <c r="B189" s="442" t="s">
        <v>740</v>
      </c>
      <c r="C189" s="319">
        <f>C190+C191</f>
        <v>61442000000</v>
      </c>
      <c r="D189" s="301"/>
    </row>
    <row r="190" spans="1:4" ht="33">
      <c r="A190" s="309" t="s">
        <v>131</v>
      </c>
      <c r="B190" s="436" t="s">
        <v>741</v>
      </c>
      <c r="C190" s="311">
        <v>54702000000</v>
      </c>
      <c r="D190" s="328" t="s">
        <v>378</v>
      </c>
    </row>
    <row r="191" spans="1:4" ht="33">
      <c r="A191" s="309" t="s">
        <v>131</v>
      </c>
      <c r="B191" s="436" t="s">
        <v>741</v>
      </c>
      <c r="C191" s="311">
        <v>6740000000</v>
      </c>
      <c r="D191" s="328" t="s">
        <v>378</v>
      </c>
    </row>
    <row r="192" spans="1:4" s="304" customFormat="1" ht="16.5">
      <c r="A192" s="318">
        <v>35</v>
      </c>
      <c r="B192" s="442" t="s">
        <v>742</v>
      </c>
      <c r="C192" s="319">
        <v>7109198000</v>
      </c>
      <c r="D192" s="301" t="s">
        <v>378</v>
      </c>
    </row>
    <row r="193" spans="1:4">
      <c r="A193" s="318">
        <v>35</v>
      </c>
      <c r="B193" s="325" t="s">
        <v>743</v>
      </c>
      <c r="C193" s="303">
        <f>C194</f>
        <v>45000000</v>
      </c>
      <c r="D193" s="328"/>
    </row>
    <row r="194" spans="1:4" ht="31.5">
      <c r="A194" s="453"/>
      <c r="B194" s="454" t="s">
        <v>744</v>
      </c>
      <c r="C194" s="340">
        <v>45000000</v>
      </c>
      <c r="D194" s="338" t="s">
        <v>374</v>
      </c>
    </row>
  </sheetData>
  <mergeCells count="2">
    <mergeCell ref="A2:D2"/>
    <mergeCell ref="A3:D3"/>
  </mergeCells>
  <pageMargins left="0.70866141732283472" right="0.11811023622047245" top="0.35433070866141736" bottom="0.35433070866141736"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3"/>
  <sheetViews>
    <sheetView zoomScale="85" zoomScaleNormal="85" workbookViewId="0">
      <selection activeCell="A4" sqref="A4"/>
    </sheetView>
  </sheetViews>
  <sheetFormatPr defaultRowHeight="16.5"/>
  <cols>
    <col min="1" max="1" width="5.85546875" style="455" customWidth="1"/>
    <col min="2" max="2" width="47.5703125" style="456" customWidth="1"/>
    <col min="3" max="3" width="12.85546875" style="456" customWidth="1"/>
    <col min="4" max="6" width="11.7109375" style="457" customWidth="1"/>
    <col min="7" max="7" width="10.7109375" style="457" customWidth="1"/>
    <col min="8" max="11" width="11.7109375" style="457" customWidth="1"/>
    <col min="12" max="12" width="16.42578125" style="456" customWidth="1"/>
    <col min="13" max="13" width="11.28515625" style="456" bestFit="1" customWidth="1"/>
    <col min="14" max="256" width="9.140625" style="456"/>
    <col min="257" max="257" width="5.85546875" style="456" customWidth="1"/>
    <col min="258" max="258" width="47.5703125" style="456" customWidth="1"/>
    <col min="259" max="259" width="12.85546875" style="456" customWidth="1"/>
    <col min="260" max="262" width="11.7109375" style="456" customWidth="1"/>
    <col min="263" max="263" width="10.7109375" style="456" customWidth="1"/>
    <col min="264" max="267" width="11.7109375" style="456" customWidth="1"/>
    <col min="268" max="268" width="16.42578125" style="456" customWidth="1"/>
    <col min="269" max="269" width="11.28515625" style="456" bestFit="1" customWidth="1"/>
    <col min="270" max="512" width="9.140625" style="456"/>
    <col min="513" max="513" width="5.85546875" style="456" customWidth="1"/>
    <col min="514" max="514" width="47.5703125" style="456" customWidth="1"/>
    <col min="515" max="515" width="12.85546875" style="456" customWidth="1"/>
    <col min="516" max="518" width="11.7109375" style="456" customWidth="1"/>
    <col min="519" max="519" width="10.7109375" style="456" customWidth="1"/>
    <col min="520" max="523" width="11.7109375" style="456" customWidth="1"/>
    <col min="524" max="524" width="16.42578125" style="456" customWidth="1"/>
    <col min="525" max="525" width="11.28515625" style="456" bestFit="1" customWidth="1"/>
    <col min="526" max="768" width="9.140625" style="456"/>
    <col min="769" max="769" width="5.85546875" style="456" customWidth="1"/>
    <col min="770" max="770" width="47.5703125" style="456" customWidth="1"/>
    <col min="771" max="771" width="12.85546875" style="456" customWidth="1"/>
    <col min="772" max="774" width="11.7109375" style="456" customWidth="1"/>
    <col min="775" max="775" width="10.7109375" style="456" customWidth="1"/>
    <col min="776" max="779" width="11.7109375" style="456" customWidth="1"/>
    <col min="780" max="780" width="16.42578125" style="456" customWidth="1"/>
    <col min="781" max="781" width="11.28515625" style="456" bestFit="1" customWidth="1"/>
    <col min="782" max="1024" width="9.140625" style="456"/>
    <col min="1025" max="1025" width="5.85546875" style="456" customWidth="1"/>
    <col min="1026" max="1026" width="47.5703125" style="456" customWidth="1"/>
    <col min="1027" max="1027" width="12.85546875" style="456" customWidth="1"/>
    <col min="1028" max="1030" width="11.7109375" style="456" customWidth="1"/>
    <col min="1031" max="1031" width="10.7109375" style="456" customWidth="1"/>
    <col min="1032" max="1035" width="11.7109375" style="456" customWidth="1"/>
    <col min="1036" max="1036" width="16.42578125" style="456" customWidth="1"/>
    <col min="1037" max="1037" width="11.28515625" style="456" bestFit="1" customWidth="1"/>
    <col min="1038" max="1280" width="9.140625" style="456"/>
    <col min="1281" max="1281" width="5.85546875" style="456" customWidth="1"/>
    <col min="1282" max="1282" width="47.5703125" style="456" customWidth="1"/>
    <col min="1283" max="1283" width="12.85546875" style="456" customWidth="1"/>
    <col min="1284" max="1286" width="11.7109375" style="456" customWidth="1"/>
    <col min="1287" max="1287" width="10.7109375" style="456" customWidth="1"/>
    <col min="1288" max="1291" width="11.7109375" style="456" customWidth="1"/>
    <col min="1292" max="1292" width="16.42578125" style="456" customWidth="1"/>
    <col min="1293" max="1293" width="11.28515625" style="456" bestFit="1" customWidth="1"/>
    <col min="1294" max="1536" width="9.140625" style="456"/>
    <col min="1537" max="1537" width="5.85546875" style="456" customWidth="1"/>
    <col min="1538" max="1538" width="47.5703125" style="456" customWidth="1"/>
    <col min="1539" max="1539" width="12.85546875" style="456" customWidth="1"/>
    <col min="1540" max="1542" width="11.7109375" style="456" customWidth="1"/>
    <col min="1543" max="1543" width="10.7109375" style="456" customWidth="1"/>
    <col min="1544" max="1547" width="11.7109375" style="456" customWidth="1"/>
    <col min="1548" max="1548" width="16.42578125" style="456" customWidth="1"/>
    <col min="1549" max="1549" width="11.28515625" style="456" bestFit="1" customWidth="1"/>
    <col min="1550" max="1792" width="9.140625" style="456"/>
    <col min="1793" max="1793" width="5.85546875" style="456" customWidth="1"/>
    <col min="1794" max="1794" width="47.5703125" style="456" customWidth="1"/>
    <col min="1795" max="1795" width="12.85546875" style="456" customWidth="1"/>
    <col min="1796" max="1798" width="11.7109375" style="456" customWidth="1"/>
    <col min="1799" max="1799" width="10.7109375" style="456" customWidth="1"/>
    <col min="1800" max="1803" width="11.7109375" style="456" customWidth="1"/>
    <col min="1804" max="1804" width="16.42578125" style="456" customWidth="1"/>
    <col min="1805" max="1805" width="11.28515625" style="456" bestFit="1" customWidth="1"/>
    <col min="1806" max="2048" width="9.140625" style="456"/>
    <col min="2049" max="2049" width="5.85546875" style="456" customWidth="1"/>
    <col min="2050" max="2050" width="47.5703125" style="456" customWidth="1"/>
    <col min="2051" max="2051" width="12.85546875" style="456" customWidth="1"/>
    <col min="2052" max="2054" width="11.7109375" style="456" customWidth="1"/>
    <col min="2055" max="2055" width="10.7109375" style="456" customWidth="1"/>
    <col min="2056" max="2059" width="11.7109375" style="456" customWidth="1"/>
    <col min="2060" max="2060" width="16.42578125" style="456" customWidth="1"/>
    <col min="2061" max="2061" width="11.28515625" style="456" bestFit="1" customWidth="1"/>
    <col min="2062" max="2304" width="9.140625" style="456"/>
    <col min="2305" max="2305" width="5.85546875" style="456" customWidth="1"/>
    <col min="2306" max="2306" width="47.5703125" style="456" customWidth="1"/>
    <col min="2307" max="2307" width="12.85546875" style="456" customWidth="1"/>
    <col min="2308" max="2310" width="11.7109375" style="456" customWidth="1"/>
    <col min="2311" max="2311" width="10.7109375" style="456" customWidth="1"/>
    <col min="2312" max="2315" width="11.7109375" style="456" customWidth="1"/>
    <col min="2316" max="2316" width="16.42578125" style="456" customWidth="1"/>
    <col min="2317" max="2317" width="11.28515625" style="456" bestFit="1" customWidth="1"/>
    <col min="2318" max="2560" width="9.140625" style="456"/>
    <col min="2561" max="2561" width="5.85546875" style="456" customWidth="1"/>
    <col min="2562" max="2562" width="47.5703125" style="456" customWidth="1"/>
    <col min="2563" max="2563" width="12.85546875" style="456" customWidth="1"/>
    <col min="2564" max="2566" width="11.7109375" style="456" customWidth="1"/>
    <col min="2567" max="2567" width="10.7109375" style="456" customWidth="1"/>
    <col min="2568" max="2571" width="11.7109375" style="456" customWidth="1"/>
    <col min="2572" max="2572" width="16.42578125" style="456" customWidth="1"/>
    <col min="2573" max="2573" width="11.28515625" style="456" bestFit="1" customWidth="1"/>
    <col min="2574" max="2816" width="9.140625" style="456"/>
    <col min="2817" max="2817" width="5.85546875" style="456" customWidth="1"/>
    <col min="2818" max="2818" width="47.5703125" style="456" customWidth="1"/>
    <col min="2819" max="2819" width="12.85546875" style="456" customWidth="1"/>
    <col min="2820" max="2822" width="11.7109375" style="456" customWidth="1"/>
    <col min="2823" max="2823" width="10.7109375" style="456" customWidth="1"/>
    <col min="2824" max="2827" width="11.7109375" style="456" customWidth="1"/>
    <col min="2828" max="2828" width="16.42578125" style="456" customWidth="1"/>
    <col min="2829" max="2829" width="11.28515625" style="456" bestFit="1" customWidth="1"/>
    <col min="2830" max="3072" width="9.140625" style="456"/>
    <col min="3073" max="3073" width="5.85546875" style="456" customWidth="1"/>
    <col min="3074" max="3074" width="47.5703125" style="456" customWidth="1"/>
    <col min="3075" max="3075" width="12.85546875" style="456" customWidth="1"/>
    <col min="3076" max="3078" width="11.7109375" style="456" customWidth="1"/>
    <col min="3079" max="3079" width="10.7109375" style="456" customWidth="1"/>
    <col min="3080" max="3083" width="11.7109375" style="456" customWidth="1"/>
    <col min="3084" max="3084" width="16.42578125" style="456" customWidth="1"/>
    <col min="3085" max="3085" width="11.28515625" style="456" bestFit="1" customWidth="1"/>
    <col min="3086" max="3328" width="9.140625" style="456"/>
    <col min="3329" max="3329" width="5.85546875" style="456" customWidth="1"/>
    <col min="3330" max="3330" width="47.5703125" style="456" customWidth="1"/>
    <col min="3331" max="3331" width="12.85546875" style="456" customWidth="1"/>
    <col min="3332" max="3334" width="11.7109375" style="456" customWidth="1"/>
    <col min="3335" max="3335" width="10.7109375" style="456" customWidth="1"/>
    <col min="3336" max="3339" width="11.7109375" style="456" customWidth="1"/>
    <col min="3340" max="3340" width="16.42578125" style="456" customWidth="1"/>
    <col min="3341" max="3341" width="11.28515625" style="456" bestFit="1" customWidth="1"/>
    <col min="3342" max="3584" width="9.140625" style="456"/>
    <col min="3585" max="3585" width="5.85546875" style="456" customWidth="1"/>
    <col min="3586" max="3586" width="47.5703125" style="456" customWidth="1"/>
    <col min="3587" max="3587" width="12.85546875" style="456" customWidth="1"/>
    <col min="3588" max="3590" width="11.7109375" style="456" customWidth="1"/>
    <col min="3591" max="3591" width="10.7109375" style="456" customWidth="1"/>
    <col min="3592" max="3595" width="11.7109375" style="456" customWidth="1"/>
    <col min="3596" max="3596" width="16.42578125" style="456" customWidth="1"/>
    <col min="3597" max="3597" width="11.28515625" style="456" bestFit="1" customWidth="1"/>
    <col min="3598" max="3840" width="9.140625" style="456"/>
    <col min="3841" max="3841" width="5.85546875" style="456" customWidth="1"/>
    <col min="3842" max="3842" width="47.5703125" style="456" customWidth="1"/>
    <col min="3843" max="3843" width="12.85546875" style="456" customWidth="1"/>
    <col min="3844" max="3846" width="11.7109375" style="456" customWidth="1"/>
    <col min="3847" max="3847" width="10.7109375" style="456" customWidth="1"/>
    <col min="3848" max="3851" width="11.7109375" style="456" customWidth="1"/>
    <col min="3852" max="3852" width="16.42578125" style="456" customWidth="1"/>
    <col min="3853" max="3853" width="11.28515625" style="456" bestFit="1" customWidth="1"/>
    <col min="3854" max="4096" width="9.140625" style="456"/>
    <col min="4097" max="4097" width="5.85546875" style="456" customWidth="1"/>
    <col min="4098" max="4098" width="47.5703125" style="456" customWidth="1"/>
    <col min="4099" max="4099" width="12.85546875" style="456" customWidth="1"/>
    <col min="4100" max="4102" width="11.7109375" style="456" customWidth="1"/>
    <col min="4103" max="4103" width="10.7109375" style="456" customWidth="1"/>
    <col min="4104" max="4107" width="11.7109375" style="456" customWidth="1"/>
    <col min="4108" max="4108" width="16.42578125" style="456" customWidth="1"/>
    <col min="4109" max="4109" width="11.28515625" style="456" bestFit="1" customWidth="1"/>
    <col min="4110" max="4352" width="9.140625" style="456"/>
    <col min="4353" max="4353" width="5.85546875" style="456" customWidth="1"/>
    <col min="4354" max="4354" width="47.5703125" style="456" customWidth="1"/>
    <col min="4355" max="4355" width="12.85546875" style="456" customWidth="1"/>
    <col min="4356" max="4358" width="11.7109375" style="456" customWidth="1"/>
    <col min="4359" max="4359" width="10.7109375" style="456" customWidth="1"/>
    <col min="4360" max="4363" width="11.7109375" style="456" customWidth="1"/>
    <col min="4364" max="4364" width="16.42578125" style="456" customWidth="1"/>
    <col min="4365" max="4365" width="11.28515625" style="456" bestFit="1" customWidth="1"/>
    <col min="4366" max="4608" width="9.140625" style="456"/>
    <col min="4609" max="4609" width="5.85546875" style="456" customWidth="1"/>
    <col min="4610" max="4610" width="47.5703125" style="456" customWidth="1"/>
    <col min="4611" max="4611" width="12.85546875" style="456" customWidth="1"/>
    <col min="4612" max="4614" width="11.7109375" style="456" customWidth="1"/>
    <col min="4615" max="4615" width="10.7109375" style="456" customWidth="1"/>
    <col min="4616" max="4619" width="11.7109375" style="456" customWidth="1"/>
    <col min="4620" max="4620" width="16.42578125" style="456" customWidth="1"/>
    <col min="4621" max="4621" width="11.28515625" style="456" bestFit="1" customWidth="1"/>
    <col min="4622" max="4864" width="9.140625" style="456"/>
    <col min="4865" max="4865" width="5.85546875" style="456" customWidth="1"/>
    <col min="4866" max="4866" width="47.5703125" style="456" customWidth="1"/>
    <col min="4867" max="4867" width="12.85546875" style="456" customWidth="1"/>
    <col min="4868" max="4870" width="11.7109375" style="456" customWidth="1"/>
    <col min="4871" max="4871" width="10.7109375" style="456" customWidth="1"/>
    <col min="4872" max="4875" width="11.7109375" style="456" customWidth="1"/>
    <col min="4876" max="4876" width="16.42578125" style="456" customWidth="1"/>
    <col min="4877" max="4877" width="11.28515625" style="456" bestFit="1" customWidth="1"/>
    <col min="4878" max="5120" width="9.140625" style="456"/>
    <col min="5121" max="5121" width="5.85546875" style="456" customWidth="1"/>
    <col min="5122" max="5122" width="47.5703125" style="456" customWidth="1"/>
    <col min="5123" max="5123" width="12.85546875" style="456" customWidth="1"/>
    <col min="5124" max="5126" width="11.7109375" style="456" customWidth="1"/>
    <col min="5127" max="5127" width="10.7109375" style="456" customWidth="1"/>
    <col min="5128" max="5131" width="11.7109375" style="456" customWidth="1"/>
    <col min="5132" max="5132" width="16.42578125" style="456" customWidth="1"/>
    <col min="5133" max="5133" width="11.28515625" style="456" bestFit="1" customWidth="1"/>
    <col min="5134" max="5376" width="9.140625" style="456"/>
    <col min="5377" max="5377" width="5.85546875" style="456" customWidth="1"/>
    <col min="5378" max="5378" width="47.5703125" style="456" customWidth="1"/>
    <col min="5379" max="5379" width="12.85546875" style="456" customWidth="1"/>
    <col min="5380" max="5382" width="11.7109375" style="456" customWidth="1"/>
    <col min="5383" max="5383" width="10.7109375" style="456" customWidth="1"/>
    <col min="5384" max="5387" width="11.7109375" style="456" customWidth="1"/>
    <col min="5388" max="5388" width="16.42578125" style="456" customWidth="1"/>
    <col min="5389" max="5389" width="11.28515625" style="456" bestFit="1" customWidth="1"/>
    <col min="5390" max="5632" width="9.140625" style="456"/>
    <col min="5633" max="5633" width="5.85546875" style="456" customWidth="1"/>
    <col min="5634" max="5634" width="47.5703125" style="456" customWidth="1"/>
    <col min="5635" max="5635" width="12.85546875" style="456" customWidth="1"/>
    <col min="5636" max="5638" width="11.7109375" style="456" customWidth="1"/>
    <col min="5639" max="5639" width="10.7109375" style="456" customWidth="1"/>
    <col min="5640" max="5643" width="11.7109375" style="456" customWidth="1"/>
    <col min="5644" max="5644" width="16.42578125" style="456" customWidth="1"/>
    <col min="5645" max="5645" width="11.28515625" style="456" bestFit="1" customWidth="1"/>
    <col min="5646" max="5888" width="9.140625" style="456"/>
    <col min="5889" max="5889" width="5.85546875" style="456" customWidth="1"/>
    <col min="5890" max="5890" width="47.5703125" style="456" customWidth="1"/>
    <col min="5891" max="5891" width="12.85546875" style="456" customWidth="1"/>
    <col min="5892" max="5894" width="11.7109375" style="456" customWidth="1"/>
    <col min="5895" max="5895" width="10.7109375" style="456" customWidth="1"/>
    <col min="5896" max="5899" width="11.7109375" style="456" customWidth="1"/>
    <col min="5900" max="5900" width="16.42578125" style="456" customWidth="1"/>
    <col min="5901" max="5901" width="11.28515625" style="456" bestFit="1" customWidth="1"/>
    <col min="5902" max="6144" width="9.140625" style="456"/>
    <col min="6145" max="6145" width="5.85546875" style="456" customWidth="1"/>
    <col min="6146" max="6146" width="47.5703125" style="456" customWidth="1"/>
    <col min="6147" max="6147" width="12.85546875" style="456" customWidth="1"/>
    <col min="6148" max="6150" width="11.7109375" style="456" customWidth="1"/>
    <col min="6151" max="6151" width="10.7109375" style="456" customWidth="1"/>
    <col min="6152" max="6155" width="11.7109375" style="456" customWidth="1"/>
    <col min="6156" max="6156" width="16.42578125" style="456" customWidth="1"/>
    <col min="6157" max="6157" width="11.28515625" style="456" bestFit="1" customWidth="1"/>
    <col min="6158" max="6400" width="9.140625" style="456"/>
    <col min="6401" max="6401" width="5.85546875" style="456" customWidth="1"/>
    <col min="6402" max="6402" width="47.5703125" style="456" customWidth="1"/>
    <col min="6403" max="6403" width="12.85546875" style="456" customWidth="1"/>
    <col min="6404" max="6406" width="11.7109375" style="456" customWidth="1"/>
    <col min="6407" max="6407" width="10.7109375" style="456" customWidth="1"/>
    <col min="6408" max="6411" width="11.7109375" style="456" customWidth="1"/>
    <col min="6412" max="6412" width="16.42578125" style="456" customWidth="1"/>
    <col min="6413" max="6413" width="11.28515625" style="456" bestFit="1" customWidth="1"/>
    <col min="6414" max="6656" width="9.140625" style="456"/>
    <col min="6657" max="6657" width="5.85546875" style="456" customWidth="1"/>
    <col min="6658" max="6658" width="47.5703125" style="456" customWidth="1"/>
    <col min="6659" max="6659" width="12.85546875" style="456" customWidth="1"/>
    <col min="6660" max="6662" width="11.7109375" style="456" customWidth="1"/>
    <col min="6663" max="6663" width="10.7109375" style="456" customWidth="1"/>
    <col min="6664" max="6667" width="11.7109375" style="456" customWidth="1"/>
    <col min="6668" max="6668" width="16.42578125" style="456" customWidth="1"/>
    <col min="6669" max="6669" width="11.28515625" style="456" bestFit="1" customWidth="1"/>
    <col min="6670" max="6912" width="9.140625" style="456"/>
    <col min="6913" max="6913" width="5.85546875" style="456" customWidth="1"/>
    <col min="6914" max="6914" width="47.5703125" style="456" customWidth="1"/>
    <col min="6915" max="6915" width="12.85546875" style="456" customWidth="1"/>
    <col min="6916" max="6918" width="11.7109375" style="456" customWidth="1"/>
    <col min="6919" max="6919" width="10.7109375" style="456" customWidth="1"/>
    <col min="6920" max="6923" width="11.7109375" style="456" customWidth="1"/>
    <col min="6924" max="6924" width="16.42578125" style="456" customWidth="1"/>
    <col min="6925" max="6925" width="11.28515625" style="456" bestFit="1" customWidth="1"/>
    <col min="6926" max="7168" width="9.140625" style="456"/>
    <col min="7169" max="7169" width="5.85546875" style="456" customWidth="1"/>
    <col min="7170" max="7170" width="47.5703125" style="456" customWidth="1"/>
    <col min="7171" max="7171" width="12.85546875" style="456" customWidth="1"/>
    <col min="7172" max="7174" width="11.7109375" style="456" customWidth="1"/>
    <col min="7175" max="7175" width="10.7109375" style="456" customWidth="1"/>
    <col min="7176" max="7179" width="11.7109375" style="456" customWidth="1"/>
    <col min="7180" max="7180" width="16.42578125" style="456" customWidth="1"/>
    <col min="7181" max="7181" width="11.28515625" style="456" bestFit="1" customWidth="1"/>
    <col min="7182" max="7424" width="9.140625" style="456"/>
    <col min="7425" max="7425" width="5.85546875" style="456" customWidth="1"/>
    <col min="7426" max="7426" width="47.5703125" style="456" customWidth="1"/>
    <col min="7427" max="7427" width="12.85546875" style="456" customWidth="1"/>
    <col min="7428" max="7430" width="11.7109375" style="456" customWidth="1"/>
    <col min="7431" max="7431" width="10.7109375" style="456" customWidth="1"/>
    <col min="7432" max="7435" width="11.7109375" style="456" customWidth="1"/>
    <col min="7436" max="7436" width="16.42578125" style="456" customWidth="1"/>
    <col min="7437" max="7437" width="11.28515625" style="456" bestFit="1" customWidth="1"/>
    <col min="7438" max="7680" width="9.140625" style="456"/>
    <col min="7681" max="7681" width="5.85546875" style="456" customWidth="1"/>
    <col min="7682" max="7682" width="47.5703125" style="456" customWidth="1"/>
    <col min="7683" max="7683" width="12.85546875" style="456" customWidth="1"/>
    <col min="7684" max="7686" width="11.7109375" style="456" customWidth="1"/>
    <col min="7687" max="7687" width="10.7109375" style="456" customWidth="1"/>
    <col min="7688" max="7691" width="11.7109375" style="456" customWidth="1"/>
    <col min="7692" max="7692" width="16.42578125" style="456" customWidth="1"/>
    <col min="7693" max="7693" width="11.28515625" style="456" bestFit="1" customWidth="1"/>
    <col min="7694" max="7936" width="9.140625" style="456"/>
    <col min="7937" max="7937" width="5.85546875" style="456" customWidth="1"/>
    <col min="7938" max="7938" width="47.5703125" style="456" customWidth="1"/>
    <col min="7939" max="7939" width="12.85546875" style="456" customWidth="1"/>
    <col min="7940" max="7942" width="11.7109375" style="456" customWidth="1"/>
    <col min="7943" max="7943" width="10.7109375" style="456" customWidth="1"/>
    <col min="7944" max="7947" width="11.7109375" style="456" customWidth="1"/>
    <col min="7948" max="7948" width="16.42578125" style="456" customWidth="1"/>
    <col min="7949" max="7949" width="11.28515625" style="456" bestFit="1" customWidth="1"/>
    <col min="7950" max="8192" width="9.140625" style="456"/>
    <col min="8193" max="8193" width="5.85546875" style="456" customWidth="1"/>
    <col min="8194" max="8194" width="47.5703125" style="456" customWidth="1"/>
    <col min="8195" max="8195" width="12.85546875" style="456" customWidth="1"/>
    <col min="8196" max="8198" width="11.7109375" style="456" customWidth="1"/>
    <col min="8199" max="8199" width="10.7109375" style="456" customWidth="1"/>
    <col min="8200" max="8203" width="11.7109375" style="456" customWidth="1"/>
    <col min="8204" max="8204" width="16.42578125" style="456" customWidth="1"/>
    <col min="8205" max="8205" width="11.28515625" style="456" bestFit="1" customWidth="1"/>
    <col min="8206" max="8448" width="9.140625" style="456"/>
    <col min="8449" max="8449" width="5.85546875" style="456" customWidth="1"/>
    <col min="8450" max="8450" width="47.5703125" style="456" customWidth="1"/>
    <col min="8451" max="8451" width="12.85546875" style="456" customWidth="1"/>
    <col min="8452" max="8454" width="11.7109375" style="456" customWidth="1"/>
    <col min="8455" max="8455" width="10.7109375" style="456" customWidth="1"/>
    <col min="8456" max="8459" width="11.7109375" style="456" customWidth="1"/>
    <col min="8460" max="8460" width="16.42578125" style="456" customWidth="1"/>
    <col min="8461" max="8461" width="11.28515625" style="456" bestFit="1" customWidth="1"/>
    <col min="8462" max="8704" width="9.140625" style="456"/>
    <col min="8705" max="8705" width="5.85546875" style="456" customWidth="1"/>
    <col min="8706" max="8706" width="47.5703125" style="456" customWidth="1"/>
    <col min="8707" max="8707" width="12.85546875" style="456" customWidth="1"/>
    <col min="8708" max="8710" width="11.7109375" style="456" customWidth="1"/>
    <col min="8711" max="8711" width="10.7109375" style="456" customWidth="1"/>
    <col min="8712" max="8715" width="11.7109375" style="456" customWidth="1"/>
    <col min="8716" max="8716" width="16.42578125" style="456" customWidth="1"/>
    <col min="8717" max="8717" width="11.28515625" style="456" bestFit="1" customWidth="1"/>
    <col min="8718" max="8960" width="9.140625" style="456"/>
    <col min="8961" max="8961" width="5.85546875" style="456" customWidth="1"/>
    <col min="8962" max="8962" width="47.5703125" style="456" customWidth="1"/>
    <col min="8963" max="8963" width="12.85546875" style="456" customWidth="1"/>
    <col min="8964" max="8966" width="11.7109375" style="456" customWidth="1"/>
    <col min="8967" max="8967" width="10.7109375" style="456" customWidth="1"/>
    <col min="8968" max="8971" width="11.7109375" style="456" customWidth="1"/>
    <col min="8972" max="8972" width="16.42578125" style="456" customWidth="1"/>
    <col min="8973" max="8973" width="11.28515625" style="456" bestFit="1" customWidth="1"/>
    <col min="8974" max="9216" width="9.140625" style="456"/>
    <col min="9217" max="9217" width="5.85546875" style="456" customWidth="1"/>
    <col min="9218" max="9218" width="47.5703125" style="456" customWidth="1"/>
    <col min="9219" max="9219" width="12.85546875" style="456" customWidth="1"/>
    <col min="9220" max="9222" width="11.7109375" style="456" customWidth="1"/>
    <col min="9223" max="9223" width="10.7109375" style="456" customWidth="1"/>
    <col min="9224" max="9227" width="11.7109375" style="456" customWidth="1"/>
    <col min="9228" max="9228" width="16.42578125" style="456" customWidth="1"/>
    <col min="9229" max="9229" width="11.28515625" style="456" bestFit="1" customWidth="1"/>
    <col min="9230" max="9472" width="9.140625" style="456"/>
    <col min="9473" max="9473" width="5.85546875" style="456" customWidth="1"/>
    <col min="9474" max="9474" width="47.5703125" style="456" customWidth="1"/>
    <col min="9475" max="9475" width="12.85546875" style="456" customWidth="1"/>
    <col min="9476" max="9478" width="11.7109375" style="456" customWidth="1"/>
    <col min="9479" max="9479" width="10.7109375" style="456" customWidth="1"/>
    <col min="9480" max="9483" width="11.7109375" style="456" customWidth="1"/>
    <col min="9484" max="9484" width="16.42578125" style="456" customWidth="1"/>
    <col min="9485" max="9485" width="11.28515625" style="456" bestFit="1" customWidth="1"/>
    <col min="9486" max="9728" width="9.140625" style="456"/>
    <col min="9729" max="9729" width="5.85546875" style="456" customWidth="1"/>
    <col min="9730" max="9730" width="47.5703125" style="456" customWidth="1"/>
    <col min="9731" max="9731" width="12.85546875" style="456" customWidth="1"/>
    <col min="9732" max="9734" width="11.7109375" style="456" customWidth="1"/>
    <col min="9735" max="9735" width="10.7109375" style="456" customWidth="1"/>
    <col min="9736" max="9739" width="11.7109375" style="456" customWidth="1"/>
    <col min="9740" max="9740" width="16.42578125" style="456" customWidth="1"/>
    <col min="9741" max="9741" width="11.28515625" style="456" bestFit="1" customWidth="1"/>
    <col min="9742" max="9984" width="9.140625" style="456"/>
    <col min="9985" max="9985" width="5.85546875" style="456" customWidth="1"/>
    <col min="9986" max="9986" width="47.5703125" style="456" customWidth="1"/>
    <col min="9987" max="9987" width="12.85546875" style="456" customWidth="1"/>
    <col min="9988" max="9990" width="11.7109375" style="456" customWidth="1"/>
    <col min="9991" max="9991" width="10.7109375" style="456" customWidth="1"/>
    <col min="9992" max="9995" width="11.7109375" style="456" customWidth="1"/>
    <col min="9996" max="9996" width="16.42578125" style="456" customWidth="1"/>
    <col min="9997" max="9997" width="11.28515625" style="456" bestFit="1" customWidth="1"/>
    <col min="9998" max="10240" width="9.140625" style="456"/>
    <col min="10241" max="10241" width="5.85546875" style="456" customWidth="1"/>
    <col min="10242" max="10242" width="47.5703125" style="456" customWidth="1"/>
    <col min="10243" max="10243" width="12.85546875" style="456" customWidth="1"/>
    <col min="10244" max="10246" width="11.7109375" style="456" customWidth="1"/>
    <col min="10247" max="10247" width="10.7109375" style="456" customWidth="1"/>
    <col min="10248" max="10251" width="11.7109375" style="456" customWidth="1"/>
    <col min="10252" max="10252" width="16.42578125" style="456" customWidth="1"/>
    <col min="10253" max="10253" width="11.28515625" style="456" bestFit="1" customWidth="1"/>
    <col min="10254" max="10496" width="9.140625" style="456"/>
    <col min="10497" max="10497" width="5.85546875" style="456" customWidth="1"/>
    <col min="10498" max="10498" width="47.5703125" style="456" customWidth="1"/>
    <col min="10499" max="10499" width="12.85546875" style="456" customWidth="1"/>
    <col min="10500" max="10502" width="11.7109375" style="456" customWidth="1"/>
    <col min="10503" max="10503" width="10.7109375" style="456" customWidth="1"/>
    <col min="10504" max="10507" width="11.7109375" style="456" customWidth="1"/>
    <col min="10508" max="10508" width="16.42578125" style="456" customWidth="1"/>
    <col min="10509" max="10509" width="11.28515625" style="456" bestFit="1" customWidth="1"/>
    <col min="10510" max="10752" width="9.140625" style="456"/>
    <col min="10753" max="10753" width="5.85546875" style="456" customWidth="1"/>
    <col min="10754" max="10754" width="47.5703125" style="456" customWidth="1"/>
    <col min="10755" max="10755" width="12.85546875" style="456" customWidth="1"/>
    <col min="10756" max="10758" width="11.7109375" style="456" customWidth="1"/>
    <col min="10759" max="10759" width="10.7109375" style="456" customWidth="1"/>
    <col min="10760" max="10763" width="11.7109375" style="456" customWidth="1"/>
    <col min="10764" max="10764" width="16.42578125" style="456" customWidth="1"/>
    <col min="10765" max="10765" width="11.28515625" style="456" bestFit="1" customWidth="1"/>
    <col min="10766" max="11008" width="9.140625" style="456"/>
    <col min="11009" max="11009" width="5.85546875" style="456" customWidth="1"/>
    <col min="11010" max="11010" width="47.5703125" style="456" customWidth="1"/>
    <col min="11011" max="11011" width="12.85546875" style="456" customWidth="1"/>
    <col min="11012" max="11014" width="11.7109375" style="456" customWidth="1"/>
    <col min="11015" max="11015" width="10.7109375" style="456" customWidth="1"/>
    <col min="11016" max="11019" width="11.7109375" style="456" customWidth="1"/>
    <col min="11020" max="11020" width="16.42578125" style="456" customWidth="1"/>
    <col min="11021" max="11021" width="11.28515625" style="456" bestFit="1" customWidth="1"/>
    <col min="11022" max="11264" width="9.140625" style="456"/>
    <col min="11265" max="11265" width="5.85546875" style="456" customWidth="1"/>
    <col min="11266" max="11266" width="47.5703125" style="456" customWidth="1"/>
    <col min="11267" max="11267" width="12.85546875" style="456" customWidth="1"/>
    <col min="11268" max="11270" width="11.7109375" style="456" customWidth="1"/>
    <col min="11271" max="11271" width="10.7109375" style="456" customWidth="1"/>
    <col min="11272" max="11275" width="11.7109375" style="456" customWidth="1"/>
    <col min="11276" max="11276" width="16.42578125" style="456" customWidth="1"/>
    <col min="11277" max="11277" width="11.28515625" style="456" bestFit="1" customWidth="1"/>
    <col min="11278" max="11520" width="9.140625" style="456"/>
    <col min="11521" max="11521" width="5.85546875" style="456" customWidth="1"/>
    <col min="11522" max="11522" width="47.5703125" style="456" customWidth="1"/>
    <col min="11523" max="11523" width="12.85546875" style="456" customWidth="1"/>
    <col min="11524" max="11526" width="11.7109375" style="456" customWidth="1"/>
    <col min="11527" max="11527" width="10.7109375" style="456" customWidth="1"/>
    <col min="11528" max="11531" width="11.7109375" style="456" customWidth="1"/>
    <col min="11532" max="11532" width="16.42578125" style="456" customWidth="1"/>
    <col min="11533" max="11533" width="11.28515625" style="456" bestFit="1" customWidth="1"/>
    <col min="11534" max="11776" width="9.140625" style="456"/>
    <col min="11777" max="11777" width="5.85546875" style="456" customWidth="1"/>
    <col min="11778" max="11778" width="47.5703125" style="456" customWidth="1"/>
    <col min="11779" max="11779" width="12.85546875" style="456" customWidth="1"/>
    <col min="11780" max="11782" width="11.7109375" style="456" customWidth="1"/>
    <col min="11783" max="11783" width="10.7109375" style="456" customWidth="1"/>
    <col min="11784" max="11787" width="11.7109375" style="456" customWidth="1"/>
    <col min="11788" max="11788" width="16.42578125" style="456" customWidth="1"/>
    <col min="11789" max="11789" width="11.28515625" style="456" bestFit="1" customWidth="1"/>
    <col min="11790" max="12032" width="9.140625" style="456"/>
    <col min="12033" max="12033" width="5.85546875" style="456" customWidth="1"/>
    <col min="12034" max="12034" width="47.5703125" style="456" customWidth="1"/>
    <col min="12035" max="12035" width="12.85546875" style="456" customWidth="1"/>
    <col min="12036" max="12038" width="11.7109375" style="456" customWidth="1"/>
    <col min="12039" max="12039" width="10.7109375" style="456" customWidth="1"/>
    <col min="12040" max="12043" width="11.7109375" style="456" customWidth="1"/>
    <col min="12044" max="12044" width="16.42578125" style="456" customWidth="1"/>
    <col min="12045" max="12045" width="11.28515625" style="456" bestFit="1" customWidth="1"/>
    <col min="12046" max="12288" width="9.140625" style="456"/>
    <col min="12289" max="12289" width="5.85546875" style="456" customWidth="1"/>
    <col min="12290" max="12290" width="47.5703125" style="456" customWidth="1"/>
    <col min="12291" max="12291" width="12.85546875" style="456" customWidth="1"/>
    <col min="12292" max="12294" width="11.7109375" style="456" customWidth="1"/>
    <col min="12295" max="12295" width="10.7109375" style="456" customWidth="1"/>
    <col min="12296" max="12299" width="11.7109375" style="456" customWidth="1"/>
    <col min="12300" max="12300" width="16.42578125" style="456" customWidth="1"/>
    <col min="12301" max="12301" width="11.28515625" style="456" bestFit="1" customWidth="1"/>
    <col min="12302" max="12544" width="9.140625" style="456"/>
    <col min="12545" max="12545" width="5.85546875" style="456" customWidth="1"/>
    <col min="12546" max="12546" width="47.5703125" style="456" customWidth="1"/>
    <col min="12547" max="12547" width="12.85546875" style="456" customWidth="1"/>
    <col min="12548" max="12550" width="11.7109375" style="456" customWidth="1"/>
    <col min="12551" max="12551" width="10.7109375" style="456" customWidth="1"/>
    <col min="12552" max="12555" width="11.7109375" style="456" customWidth="1"/>
    <col min="12556" max="12556" width="16.42578125" style="456" customWidth="1"/>
    <col min="12557" max="12557" width="11.28515625" style="456" bestFit="1" customWidth="1"/>
    <col min="12558" max="12800" width="9.140625" style="456"/>
    <col min="12801" max="12801" width="5.85546875" style="456" customWidth="1"/>
    <col min="12802" max="12802" width="47.5703125" style="456" customWidth="1"/>
    <col min="12803" max="12803" width="12.85546875" style="456" customWidth="1"/>
    <col min="12804" max="12806" width="11.7109375" style="456" customWidth="1"/>
    <col min="12807" max="12807" width="10.7109375" style="456" customWidth="1"/>
    <col min="12808" max="12811" width="11.7109375" style="456" customWidth="1"/>
    <col min="12812" max="12812" width="16.42578125" style="456" customWidth="1"/>
    <col min="12813" max="12813" width="11.28515625" style="456" bestFit="1" customWidth="1"/>
    <col min="12814" max="13056" width="9.140625" style="456"/>
    <col min="13057" max="13057" width="5.85546875" style="456" customWidth="1"/>
    <col min="13058" max="13058" width="47.5703125" style="456" customWidth="1"/>
    <col min="13059" max="13059" width="12.85546875" style="456" customWidth="1"/>
    <col min="13060" max="13062" width="11.7109375" style="456" customWidth="1"/>
    <col min="13063" max="13063" width="10.7109375" style="456" customWidth="1"/>
    <col min="13064" max="13067" width="11.7109375" style="456" customWidth="1"/>
    <col min="13068" max="13068" width="16.42578125" style="456" customWidth="1"/>
    <col min="13069" max="13069" width="11.28515625" style="456" bestFit="1" customWidth="1"/>
    <col min="13070" max="13312" width="9.140625" style="456"/>
    <col min="13313" max="13313" width="5.85546875" style="456" customWidth="1"/>
    <col min="13314" max="13314" width="47.5703125" style="456" customWidth="1"/>
    <col min="13315" max="13315" width="12.85546875" style="456" customWidth="1"/>
    <col min="13316" max="13318" width="11.7109375" style="456" customWidth="1"/>
    <col min="13319" max="13319" width="10.7109375" style="456" customWidth="1"/>
    <col min="13320" max="13323" width="11.7109375" style="456" customWidth="1"/>
    <col min="13324" max="13324" width="16.42578125" style="456" customWidth="1"/>
    <col min="13325" max="13325" width="11.28515625" style="456" bestFit="1" customWidth="1"/>
    <col min="13326" max="13568" width="9.140625" style="456"/>
    <col min="13569" max="13569" width="5.85546875" style="456" customWidth="1"/>
    <col min="13570" max="13570" width="47.5703125" style="456" customWidth="1"/>
    <col min="13571" max="13571" width="12.85546875" style="456" customWidth="1"/>
    <col min="13572" max="13574" width="11.7109375" style="456" customWidth="1"/>
    <col min="13575" max="13575" width="10.7109375" style="456" customWidth="1"/>
    <col min="13576" max="13579" width="11.7109375" style="456" customWidth="1"/>
    <col min="13580" max="13580" width="16.42578125" style="456" customWidth="1"/>
    <col min="13581" max="13581" width="11.28515625" style="456" bestFit="1" customWidth="1"/>
    <col min="13582" max="13824" width="9.140625" style="456"/>
    <col min="13825" max="13825" width="5.85546875" style="456" customWidth="1"/>
    <col min="13826" max="13826" width="47.5703125" style="456" customWidth="1"/>
    <col min="13827" max="13827" width="12.85546875" style="456" customWidth="1"/>
    <col min="13828" max="13830" width="11.7109375" style="456" customWidth="1"/>
    <col min="13831" max="13831" width="10.7109375" style="456" customWidth="1"/>
    <col min="13832" max="13835" width="11.7109375" style="456" customWidth="1"/>
    <col min="13836" max="13836" width="16.42578125" style="456" customWidth="1"/>
    <col min="13837" max="13837" width="11.28515625" style="456" bestFit="1" customWidth="1"/>
    <col min="13838" max="14080" width="9.140625" style="456"/>
    <col min="14081" max="14081" width="5.85546875" style="456" customWidth="1"/>
    <col min="14082" max="14082" width="47.5703125" style="456" customWidth="1"/>
    <col min="14083" max="14083" width="12.85546875" style="456" customWidth="1"/>
    <col min="14084" max="14086" width="11.7109375" style="456" customWidth="1"/>
    <col min="14087" max="14087" width="10.7109375" style="456" customWidth="1"/>
    <col min="14088" max="14091" width="11.7109375" style="456" customWidth="1"/>
    <col min="14092" max="14092" width="16.42578125" style="456" customWidth="1"/>
    <col min="14093" max="14093" width="11.28515625" style="456" bestFit="1" customWidth="1"/>
    <col min="14094" max="14336" width="9.140625" style="456"/>
    <col min="14337" max="14337" width="5.85546875" style="456" customWidth="1"/>
    <col min="14338" max="14338" width="47.5703125" style="456" customWidth="1"/>
    <col min="14339" max="14339" width="12.85546875" style="456" customWidth="1"/>
    <col min="14340" max="14342" width="11.7109375" style="456" customWidth="1"/>
    <col min="14343" max="14343" width="10.7109375" style="456" customWidth="1"/>
    <col min="14344" max="14347" width="11.7109375" style="456" customWidth="1"/>
    <col min="14348" max="14348" width="16.42578125" style="456" customWidth="1"/>
    <col min="14349" max="14349" width="11.28515625" style="456" bestFit="1" customWidth="1"/>
    <col min="14350" max="14592" width="9.140625" style="456"/>
    <col min="14593" max="14593" width="5.85546875" style="456" customWidth="1"/>
    <col min="14594" max="14594" width="47.5703125" style="456" customWidth="1"/>
    <col min="14595" max="14595" width="12.85546875" style="456" customWidth="1"/>
    <col min="14596" max="14598" width="11.7109375" style="456" customWidth="1"/>
    <col min="14599" max="14599" width="10.7109375" style="456" customWidth="1"/>
    <col min="14600" max="14603" width="11.7109375" style="456" customWidth="1"/>
    <col min="14604" max="14604" width="16.42578125" style="456" customWidth="1"/>
    <col min="14605" max="14605" width="11.28515625" style="456" bestFit="1" customWidth="1"/>
    <col min="14606" max="14848" width="9.140625" style="456"/>
    <col min="14849" max="14849" width="5.85546875" style="456" customWidth="1"/>
    <col min="14850" max="14850" width="47.5703125" style="456" customWidth="1"/>
    <col min="14851" max="14851" width="12.85546875" style="456" customWidth="1"/>
    <col min="14852" max="14854" width="11.7109375" style="456" customWidth="1"/>
    <col min="14855" max="14855" width="10.7109375" style="456" customWidth="1"/>
    <col min="14856" max="14859" width="11.7109375" style="456" customWidth="1"/>
    <col min="14860" max="14860" width="16.42578125" style="456" customWidth="1"/>
    <col min="14861" max="14861" width="11.28515625" style="456" bestFit="1" customWidth="1"/>
    <col min="14862" max="15104" width="9.140625" style="456"/>
    <col min="15105" max="15105" width="5.85546875" style="456" customWidth="1"/>
    <col min="15106" max="15106" width="47.5703125" style="456" customWidth="1"/>
    <col min="15107" max="15107" width="12.85546875" style="456" customWidth="1"/>
    <col min="15108" max="15110" width="11.7109375" style="456" customWidth="1"/>
    <col min="15111" max="15111" width="10.7109375" style="456" customWidth="1"/>
    <col min="15112" max="15115" width="11.7109375" style="456" customWidth="1"/>
    <col min="15116" max="15116" width="16.42578125" style="456" customWidth="1"/>
    <col min="15117" max="15117" width="11.28515625" style="456" bestFit="1" customWidth="1"/>
    <col min="15118" max="15360" width="9.140625" style="456"/>
    <col min="15361" max="15361" width="5.85546875" style="456" customWidth="1"/>
    <col min="15362" max="15362" width="47.5703125" style="456" customWidth="1"/>
    <col min="15363" max="15363" width="12.85546875" style="456" customWidth="1"/>
    <col min="15364" max="15366" width="11.7109375" style="456" customWidth="1"/>
    <col min="15367" max="15367" width="10.7109375" style="456" customWidth="1"/>
    <col min="15368" max="15371" width="11.7109375" style="456" customWidth="1"/>
    <col min="15372" max="15372" width="16.42578125" style="456" customWidth="1"/>
    <col min="15373" max="15373" width="11.28515625" style="456" bestFit="1" customWidth="1"/>
    <col min="15374" max="15616" width="9.140625" style="456"/>
    <col min="15617" max="15617" width="5.85546875" style="456" customWidth="1"/>
    <col min="15618" max="15618" width="47.5703125" style="456" customWidth="1"/>
    <col min="15619" max="15619" width="12.85546875" style="456" customWidth="1"/>
    <col min="15620" max="15622" width="11.7109375" style="456" customWidth="1"/>
    <col min="15623" max="15623" width="10.7109375" style="456" customWidth="1"/>
    <col min="15624" max="15627" width="11.7109375" style="456" customWidth="1"/>
    <col min="15628" max="15628" width="16.42578125" style="456" customWidth="1"/>
    <col min="15629" max="15629" width="11.28515625" style="456" bestFit="1" customWidth="1"/>
    <col min="15630" max="15872" width="9.140625" style="456"/>
    <col min="15873" max="15873" width="5.85546875" style="456" customWidth="1"/>
    <col min="15874" max="15874" width="47.5703125" style="456" customWidth="1"/>
    <col min="15875" max="15875" width="12.85546875" style="456" customWidth="1"/>
    <col min="15876" max="15878" width="11.7109375" style="456" customWidth="1"/>
    <col min="15879" max="15879" width="10.7109375" style="456" customWidth="1"/>
    <col min="15880" max="15883" width="11.7109375" style="456" customWidth="1"/>
    <col min="15884" max="15884" width="16.42578125" style="456" customWidth="1"/>
    <col min="15885" max="15885" width="11.28515625" style="456" bestFit="1" customWidth="1"/>
    <col min="15886" max="16128" width="9.140625" style="456"/>
    <col min="16129" max="16129" width="5.85546875" style="456" customWidth="1"/>
    <col min="16130" max="16130" width="47.5703125" style="456" customWidth="1"/>
    <col min="16131" max="16131" width="12.85546875" style="456" customWidth="1"/>
    <col min="16132" max="16134" width="11.7109375" style="456" customWidth="1"/>
    <col min="16135" max="16135" width="10.7109375" style="456" customWidth="1"/>
    <col min="16136" max="16139" width="11.7109375" style="456" customWidth="1"/>
    <col min="16140" max="16140" width="16.42578125" style="456" customWidth="1"/>
    <col min="16141" max="16141" width="11.28515625" style="456" bestFit="1" customWidth="1"/>
    <col min="16142" max="16384" width="9.140625" style="456"/>
  </cols>
  <sheetData>
    <row r="1" spans="1:11" ht="16.5" customHeight="1">
      <c r="I1" s="1062" t="s">
        <v>745</v>
      </c>
      <c r="J1" s="1062"/>
      <c r="K1" s="1062"/>
    </row>
    <row r="2" spans="1:11" s="458" customFormat="1">
      <c r="A2" s="1063" t="s">
        <v>746</v>
      </c>
      <c r="B2" s="1063"/>
      <c r="C2" s="1063"/>
      <c r="D2" s="1063"/>
      <c r="E2" s="1063"/>
      <c r="F2" s="1063"/>
      <c r="G2" s="1063"/>
      <c r="H2" s="1063"/>
      <c r="I2" s="1063"/>
      <c r="J2" s="1063"/>
      <c r="K2" s="1063"/>
    </row>
    <row r="3" spans="1:11" s="458" customFormat="1">
      <c r="A3" s="1064" t="str">
        <f>'07b. TH tinh'!A3:D3</f>
        <v>(Kèm theo Tờ trình số         /TTr-UBND ngày      tháng       năm 2023 của UBND tỉnh)</v>
      </c>
      <c r="B3" s="1064"/>
      <c r="C3" s="1064"/>
      <c r="D3" s="1064"/>
      <c r="E3" s="1064"/>
      <c r="F3" s="1064"/>
      <c r="G3" s="1064"/>
      <c r="H3" s="1064"/>
      <c r="I3" s="1064"/>
      <c r="J3" s="1064"/>
      <c r="K3" s="1064"/>
    </row>
    <row r="4" spans="1:11">
      <c r="I4" s="1065" t="s">
        <v>67</v>
      </c>
      <c r="J4" s="1065"/>
      <c r="K4" s="1065"/>
    </row>
    <row r="5" spans="1:11" s="463" customFormat="1" ht="33">
      <c r="A5" s="459" t="s">
        <v>3</v>
      </c>
      <c r="B5" s="460" t="s">
        <v>4</v>
      </c>
      <c r="C5" s="460" t="s">
        <v>443</v>
      </c>
      <c r="D5" s="461" t="s">
        <v>444</v>
      </c>
      <c r="E5" s="461" t="s">
        <v>445</v>
      </c>
      <c r="F5" s="461" t="s">
        <v>446</v>
      </c>
      <c r="G5" s="462" t="s">
        <v>447</v>
      </c>
      <c r="H5" s="461" t="s">
        <v>448</v>
      </c>
      <c r="I5" s="461" t="s">
        <v>449</v>
      </c>
      <c r="J5" s="461" t="s">
        <v>450</v>
      </c>
      <c r="K5" s="461" t="s">
        <v>451</v>
      </c>
    </row>
    <row r="6" spans="1:11">
      <c r="A6" s="464">
        <v>1</v>
      </c>
      <c r="B6" s="465" t="s">
        <v>747</v>
      </c>
      <c r="C6" s="466">
        <f t="shared" ref="C6:C11" si="0">SUM(D6:K6)</f>
        <v>41.204000000000001</v>
      </c>
      <c r="D6" s="467"/>
      <c r="E6" s="467"/>
      <c r="F6" s="467"/>
      <c r="G6" s="467"/>
      <c r="H6" s="467"/>
      <c r="I6" s="467">
        <v>41.204000000000001</v>
      </c>
      <c r="J6" s="467"/>
      <c r="K6" s="467"/>
    </row>
    <row r="7" spans="1:11">
      <c r="A7" s="464">
        <v>2</v>
      </c>
      <c r="B7" s="465" t="s">
        <v>748</v>
      </c>
      <c r="C7" s="466">
        <f t="shared" si="0"/>
        <v>4141</v>
      </c>
      <c r="D7" s="467"/>
      <c r="E7" s="467">
        <v>45</v>
      </c>
      <c r="F7" s="467"/>
      <c r="G7" s="467"/>
      <c r="H7" s="467"/>
      <c r="I7" s="467">
        <v>4096</v>
      </c>
      <c r="J7" s="467"/>
      <c r="K7" s="467"/>
    </row>
    <row r="8" spans="1:11" ht="33">
      <c r="A8" s="464">
        <v>3</v>
      </c>
      <c r="B8" s="468" t="s">
        <v>749</v>
      </c>
      <c r="C8" s="466">
        <f t="shared" si="0"/>
        <v>267</v>
      </c>
      <c r="D8" s="467">
        <v>51</v>
      </c>
      <c r="E8" s="467">
        <v>49</v>
      </c>
      <c r="F8" s="467"/>
      <c r="G8" s="467"/>
      <c r="H8" s="467"/>
      <c r="I8" s="467"/>
      <c r="J8" s="467">
        <v>167</v>
      </c>
      <c r="K8" s="467"/>
    </row>
    <row r="9" spans="1:11">
      <c r="A9" s="464">
        <v>4</v>
      </c>
      <c r="B9" s="469" t="s">
        <v>750</v>
      </c>
      <c r="C9" s="466">
        <f t="shared" si="0"/>
        <v>14118</v>
      </c>
      <c r="D9" s="467">
        <v>1838</v>
      </c>
      <c r="E9" s="467">
        <v>8777</v>
      </c>
      <c r="F9" s="467"/>
      <c r="G9" s="467">
        <v>446</v>
      </c>
      <c r="H9" s="467"/>
      <c r="I9" s="467"/>
      <c r="J9" s="467">
        <v>602</v>
      </c>
      <c r="K9" s="467">
        <v>2455</v>
      </c>
    </row>
    <row r="10" spans="1:11">
      <c r="A10" s="464">
        <v>5</v>
      </c>
      <c r="B10" s="465" t="s">
        <v>751</v>
      </c>
      <c r="C10" s="466">
        <f t="shared" si="0"/>
        <v>9</v>
      </c>
      <c r="D10" s="467">
        <v>9</v>
      </c>
      <c r="E10" s="467"/>
      <c r="F10" s="467"/>
      <c r="G10" s="467"/>
      <c r="H10" s="467"/>
      <c r="I10" s="467"/>
      <c r="J10" s="467"/>
      <c r="K10" s="467"/>
    </row>
    <row r="11" spans="1:11">
      <c r="A11" s="464">
        <v>6</v>
      </c>
      <c r="B11" s="465" t="s">
        <v>360</v>
      </c>
      <c r="C11" s="466">
        <f t="shared" si="0"/>
        <v>10370</v>
      </c>
      <c r="D11" s="467"/>
      <c r="E11" s="467"/>
      <c r="F11" s="467">
        <v>4866</v>
      </c>
      <c r="G11" s="467"/>
      <c r="H11" s="467"/>
      <c r="I11" s="467"/>
      <c r="J11" s="467"/>
      <c r="K11" s="467">
        <v>5504</v>
      </c>
    </row>
    <row r="12" spans="1:11" ht="66">
      <c r="A12" s="464">
        <v>7</v>
      </c>
      <c r="B12" s="465" t="s">
        <v>752</v>
      </c>
      <c r="C12" s="466">
        <f>SUM(D12:K12)</f>
        <v>1000</v>
      </c>
      <c r="D12" s="467"/>
      <c r="E12" s="467"/>
      <c r="F12" s="467">
        <v>500</v>
      </c>
      <c r="G12" s="467"/>
      <c r="H12" s="467"/>
      <c r="I12" s="467"/>
      <c r="J12" s="467">
        <v>500</v>
      </c>
      <c r="K12" s="467"/>
    </row>
    <row r="13" spans="1:11" s="458" customFormat="1">
      <c r="A13" s="459"/>
      <c r="B13" s="460" t="s">
        <v>575</v>
      </c>
      <c r="C13" s="470">
        <f>D13+E13+F13+G13+H13+I13+J13+K13</f>
        <v>29446.203999999998</v>
      </c>
      <c r="D13" s="471">
        <f t="shared" ref="D13:K13" si="1">SUM(D6:D11)</f>
        <v>1898</v>
      </c>
      <c r="E13" s="471">
        <f t="shared" si="1"/>
        <v>8871</v>
      </c>
      <c r="F13" s="471">
        <f t="shared" si="1"/>
        <v>4866</v>
      </c>
      <c r="G13" s="471">
        <f t="shared" si="1"/>
        <v>446</v>
      </c>
      <c r="H13" s="471">
        <f t="shared" si="1"/>
        <v>0</v>
      </c>
      <c r="I13" s="471">
        <f t="shared" si="1"/>
        <v>4137.2039999999997</v>
      </c>
      <c r="J13" s="471">
        <f>SUM(J6:J12)</f>
        <v>1269</v>
      </c>
      <c r="K13" s="471">
        <f t="shared" si="1"/>
        <v>7959</v>
      </c>
    </row>
  </sheetData>
  <mergeCells count="4">
    <mergeCell ref="I1:K1"/>
    <mergeCell ref="A2:K2"/>
    <mergeCell ref="A3:K3"/>
    <mergeCell ref="I4:K4"/>
  </mergeCells>
  <pageMargins left="0.70866141732283472" right="0.11811023622047245" top="0.35433070866141736" bottom="0.35433070866141736" header="0.31496062992125984" footer="0.31496062992125984"/>
  <pageSetup paperSize="9" scale="85"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U16"/>
  <sheetViews>
    <sheetView workbookViewId="0">
      <selection activeCell="A4" sqref="A4"/>
    </sheetView>
  </sheetViews>
  <sheetFormatPr defaultRowHeight="15.75"/>
  <cols>
    <col min="1" max="1" width="5.5703125" style="472" customWidth="1"/>
    <col min="2" max="2" width="41.140625" style="473" customWidth="1"/>
    <col min="3" max="5" width="15.7109375" style="474" customWidth="1"/>
    <col min="6" max="256" width="9.140625" style="476"/>
    <col min="257" max="257" width="5.5703125" style="476" customWidth="1"/>
    <col min="258" max="258" width="41.140625" style="476" customWidth="1"/>
    <col min="259" max="261" width="15.7109375" style="476" customWidth="1"/>
    <col min="262" max="512" width="9.140625" style="476"/>
    <col min="513" max="513" width="5.5703125" style="476" customWidth="1"/>
    <col min="514" max="514" width="41.140625" style="476" customWidth="1"/>
    <col min="515" max="517" width="15.7109375" style="476" customWidth="1"/>
    <col min="518" max="768" width="9.140625" style="476"/>
    <col min="769" max="769" width="5.5703125" style="476" customWidth="1"/>
    <col min="770" max="770" width="41.140625" style="476" customWidth="1"/>
    <col min="771" max="773" width="15.7109375" style="476" customWidth="1"/>
    <col min="774" max="1024" width="9.140625" style="476"/>
    <col min="1025" max="1025" width="5.5703125" style="476" customWidth="1"/>
    <col min="1026" max="1026" width="41.140625" style="476" customWidth="1"/>
    <col min="1027" max="1029" width="15.7109375" style="476" customWidth="1"/>
    <col min="1030" max="1280" width="9.140625" style="476"/>
    <col min="1281" max="1281" width="5.5703125" style="476" customWidth="1"/>
    <col min="1282" max="1282" width="41.140625" style="476" customWidth="1"/>
    <col min="1283" max="1285" width="15.7109375" style="476" customWidth="1"/>
    <col min="1286" max="1536" width="9.140625" style="476"/>
    <col min="1537" max="1537" width="5.5703125" style="476" customWidth="1"/>
    <col min="1538" max="1538" width="41.140625" style="476" customWidth="1"/>
    <col min="1539" max="1541" width="15.7109375" style="476" customWidth="1"/>
    <col min="1542" max="1792" width="9.140625" style="476"/>
    <col min="1793" max="1793" width="5.5703125" style="476" customWidth="1"/>
    <col min="1794" max="1794" width="41.140625" style="476" customWidth="1"/>
    <col min="1795" max="1797" width="15.7109375" style="476" customWidth="1"/>
    <col min="1798" max="2048" width="9.140625" style="476"/>
    <col min="2049" max="2049" width="5.5703125" style="476" customWidth="1"/>
    <col min="2050" max="2050" width="41.140625" style="476" customWidth="1"/>
    <col min="2051" max="2053" width="15.7109375" style="476" customWidth="1"/>
    <col min="2054" max="2304" width="9.140625" style="476"/>
    <col min="2305" max="2305" width="5.5703125" style="476" customWidth="1"/>
    <col min="2306" max="2306" width="41.140625" style="476" customWidth="1"/>
    <col min="2307" max="2309" width="15.7109375" style="476" customWidth="1"/>
    <col min="2310" max="2560" width="9.140625" style="476"/>
    <col min="2561" max="2561" width="5.5703125" style="476" customWidth="1"/>
    <col min="2562" max="2562" width="41.140625" style="476" customWidth="1"/>
    <col min="2563" max="2565" width="15.7109375" style="476" customWidth="1"/>
    <col min="2566" max="2816" width="9.140625" style="476"/>
    <col min="2817" max="2817" width="5.5703125" style="476" customWidth="1"/>
    <col min="2818" max="2818" width="41.140625" style="476" customWidth="1"/>
    <col min="2819" max="2821" width="15.7109375" style="476" customWidth="1"/>
    <col min="2822" max="3072" width="9.140625" style="476"/>
    <col min="3073" max="3073" width="5.5703125" style="476" customWidth="1"/>
    <col min="3074" max="3074" width="41.140625" style="476" customWidth="1"/>
    <col min="3075" max="3077" width="15.7109375" style="476" customWidth="1"/>
    <col min="3078" max="3328" width="9.140625" style="476"/>
    <col min="3329" max="3329" width="5.5703125" style="476" customWidth="1"/>
    <col min="3330" max="3330" width="41.140625" style="476" customWidth="1"/>
    <col min="3331" max="3333" width="15.7109375" style="476" customWidth="1"/>
    <col min="3334" max="3584" width="9.140625" style="476"/>
    <col min="3585" max="3585" width="5.5703125" style="476" customWidth="1"/>
    <col min="3586" max="3586" width="41.140625" style="476" customWidth="1"/>
    <col min="3587" max="3589" width="15.7109375" style="476" customWidth="1"/>
    <col min="3590" max="3840" width="9.140625" style="476"/>
    <col min="3841" max="3841" width="5.5703125" style="476" customWidth="1"/>
    <col min="3842" max="3842" width="41.140625" style="476" customWidth="1"/>
    <col min="3843" max="3845" width="15.7109375" style="476" customWidth="1"/>
    <col min="3846" max="4096" width="9.140625" style="476"/>
    <col min="4097" max="4097" width="5.5703125" style="476" customWidth="1"/>
    <col min="4098" max="4098" width="41.140625" style="476" customWidth="1"/>
    <col min="4099" max="4101" width="15.7109375" style="476" customWidth="1"/>
    <col min="4102" max="4352" width="9.140625" style="476"/>
    <col min="4353" max="4353" width="5.5703125" style="476" customWidth="1"/>
    <col min="4354" max="4354" width="41.140625" style="476" customWidth="1"/>
    <col min="4355" max="4357" width="15.7109375" style="476" customWidth="1"/>
    <col min="4358" max="4608" width="9.140625" style="476"/>
    <col min="4609" max="4609" width="5.5703125" style="476" customWidth="1"/>
    <col min="4610" max="4610" width="41.140625" style="476" customWidth="1"/>
    <col min="4611" max="4613" width="15.7109375" style="476" customWidth="1"/>
    <col min="4614" max="4864" width="9.140625" style="476"/>
    <col min="4865" max="4865" width="5.5703125" style="476" customWidth="1"/>
    <col min="4866" max="4866" width="41.140625" style="476" customWidth="1"/>
    <col min="4867" max="4869" width="15.7109375" style="476" customWidth="1"/>
    <col min="4870" max="5120" width="9.140625" style="476"/>
    <col min="5121" max="5121" width="5.5703125" style="476" customWidth="1"/>
    <col min="5122" max="5122" width="41.140625" style="476" customWidth="1"/>
    <col min="5123" max="5125" width="15.7109375" style="476" customWidth="1"/>
    <col min="5126" max="5376" width="9.140625" style="476"/>
    <col min="5377" max="5377" width="5.5703125" style="476" customWidth="1"/>
    <col min="5378" max="5378" width="41.140625" style="476" customWidth="1"/>
    <col min="5379" max="5381" width="15.7109375" style="476" customWidth="1"/>
    <col min="5382" max="5632" width="9.140625" style="476"/>
    <col min="5633" max="5633" width="5.5703125" style="476" customWidth="1"/>
    <col min="5634" max="5634" width="41.140625" style="476" customWidth="1"/>
    <col min="5635" max="5637" width="15.7109375" style="476" customWidth="1"/>
    <col min="5638" max="5888" width="9.140625" style="476"/>
    <col min="5889" max="5889" width="5.5703125" style="476" customWidth="1"/>
    <col min="5890" max="5890" width="41.140625" style="476" customWidth="1"/>
    <col min="5891" max="5893" width="15.7109375" style="476" customWidth="1"/>
    <col min="5894" max="6144" width="9.140625" style="476"/>
    <col min="6145" max="6145" width="5.5703125" style="476" customWidth="1"/>
    <col min="6146" max="6146" width="41.140625" style="476" customWidth="1"/>
    <col min="6147" max="6149" width="15.7109375" style="476" customWidth="1"/>
    <col min="6150" max="6400" width="9.140625" style="476"/>
    <col min="6401" max="6401" width="5.5703125" style="476" customWidth="1"/>
    <col min="6402" max="6402" width="41.140625" style="476" customWidth="1"/>
    <col min="6403" max="6405" width="15.7109375" style="476" customWidth="1"/>
    <col min="6406" max="6656" width="9.140625" style="476"/>
    <col min="6657" max="6657" width="5.5703125" style="476" customWidth="1"/>
    <col min="6658" max="6658" width="41.140625" style="476" customWidth="1"/>
    <col min="6659" max="6661" width="15.7109375" style="476" customWidth="1"/>
    <col min="6662" max="6912" width="9.140625" style="476"/>
    <col min="6913" max="6913" width="5.5703125" style="476" customWidth="1"/>
    <col min="6914" max="6914" width="41.140625" style="476" customWidth="1"/>
    <col min="6915" max="6917" width="15.7109375" style="476" customWidth="1"/>
    <col min="6918" max="7168" width="9.140625" style="476"/>
    <col min="7169" max="7169" width="5.5703125" style="476" customWidth="1"/>
    <col min="7170" max="7170" width="41.140625" style="476" customWidth="1"/>
    <col min="7171" max="7173" width="15.7109375" style="476" customWidth="1"/>
    <col min="7174" max="7424" width="9.140625" style="476"/>
    <col min="7425" max="7425" width="5.5703125" style="476" customWidth="1"/>
    <col min="7426" max="7426" width="41.140625" style="476" customWidth="1"/>
    <col min="7427" max="7429" width="15.7109375" style="476" customWidth="1"/>
    <col min="7430" max="7680" width="9.140625" style="476"/>
    <col min="7681" max="7681" width="5.5703125" style="476" customWidth="1"/>
    <col min="7682" max="7682" width="41.140625" style="476" customWidth="1"/>
    <col min="7683" max="7685" width="15.7109375" style="476" customWidth="1"/>
    <col min="7686" max="7936" width="9.140625" style="476"/>
    <col min="7937" max="7937" width="5.5703125" style="476" customWidth="1"/>
    <col min="7938" max="7938" width="41.140625" style="476" customWidth="1"/>
    <col min="7939" max="7941" width="15.7109375" style="476" customWidth="1"/>
    <col min="7942" max="8192" width="9.140625" style="476"/>
    <col min="8193" max="8193" width="5.5703125" style="476" customWidth="1"/>
    <col min="8194" max="8194" width="41.140625" style="476" customWidth="1"/>
    <col min="8195" max="8197" width="15.7109375" style="476" customWidth="1"/>
    <col min="8198" max="8448" width="9.140625" style="476"/>
    <col min="8449" max="8449" width="5.5703125" style="476" customWidth="1"/>
    <col min="8450" max="8450" width="41.140625" style="476" customWidth="1"/>
    <col min="8451" max="8453" width="15.7109375" style="476" customWidth="1"/>
    <col min="8454" max="8704" width="9.140625" style="476"/>
    <col min="8705" max="8705" width="5.5703125" style="476" customWidth="1"/>
    <col min="8706" max="8706" width="41.140625" style="476" customWidth="1"/>
    <col min="8707" max="8709" width="15.7109375" style="476" customWidth="1"/>
    <col min="8710" max="8960" width="9.140625" style="476"/>
    <col min="8961" max="8961" width="5.5703125" style="476" customWidth="1"/>
    <col min="8962" max="8962" width="41.140625" style="476" customWidth="1"/>
    <col min="8963" max="8965" width="15.7109375" style="476" customWidth="1"/>
    <col min="8966" max="9216" width="9.140625" style="476"/>
    <col min="9217" max="9217" width="5.5703125" style="476" customWidth="1"/>
    <col min="9218" max="9218" width="41.140625" style="476" customWidth="1"/>
    <col min="9219" max="9221" width="15.7109375" style="476" customWidth="1"/>
    <col min="9222" max="9472" width="9.140625" style="476"/>
    <col min="9473" max="9473" width="5.5703125" style="476" customWidth="1"/>
    <col min="9474" max="9474" width="41.140625" style="476" customWidth="1"/>
    <col min="9475" max="9477" width="15.7109375" style="476" customWidth="1"/>
    <col min="9478" max="9728" width="9.140625" style="476"/>
    <col min="9729" max="9729" width="5.5703125" style="476" customWidth="1"/>
    <col min="9730" max="9730" width="41.140625" style="476" customWidth="1"/>
    <col min="9731" max="9733" width="15.7109375" style="476" customWidth="1"/>
    <col min="9734" max="9984" width="9.140625" style="476"/>
    <col min="9985" max="9985" width="5.5703125" style="476" customWidth="1"/>
    <col min="9986" max="9986" width="41.140625" style="476" customWidth="1"/>
    <col min="9987" max="9989" width="15.7109375" style="476" customWidth="1"/>
    <col min="9990" max="10240" width="9.140625" style="476"/>
    <col min="10241" max="10241" width="5.5703125" style="476" customWidth="1"/>
    <col min="10242" max="10242" width="41.140625" style="476" customWidth="1"/>
    <col min="10243" max="10245" width="15.7109375" style="476" customWidth="1"/>
    <col min="10246" max="10496" width="9.140625" style="476"/>
    <col min="10497" max="10497" width="5.5703125" style="476" customWidth="1"/>
    <col min="10498" max="10498" width="41.140625" style="476" customWidth="1"/>
    <col min="10499" max="10501" width="15.7109375" style="476" customWidth="1"/>
    <col min="10502" max="10752" width="9.140625" style="476"/>
    <col min="10753" max="10753" width="5.5703125" style="476" customWidth="1"/>
    <col min="10754" max="10754" width="41.140625" style="476" customWidth="1"/>
    <col min="10755" max="10757" width="15.7109375" style="476" customWidth="1"/>
    <col min="10758" max="11008" width="9.140625" style="476"/>
    <col min="11009" max="11009" width="5.5703125" style="476" customWidth="1"/>
    <col min="11010" max="11010" width="41.140625" style="476" customWidth="1"/>
    <col min="11011" max="11013" width="15.7109375" style="476" customWidth="1"/>
    <col min="11014" max="11264" width="9.140625" style="476"/>
    <col min="11265" max="11265" width="5.5703125" style="476" customWidth="1"/>
    <col min="11266" max="11266" width="41.140625" style="476" customWidth="1"/>
    <col min="11267" max="11269" width="15.7109375" style="476" customWidth="1"/>
    <col min="11270" max="11520" width="9.140625" style="476"/>
    <col min="11521" max="11521" width="5.5703125" style="476" customWidth="1"/>
    <col min="11522" max="11522" width="41.140625" style="476" customWidth="1"/>
    <col min="11523" max="11525" width="15.7109375" style="476" customWidth="1"/>
    <col min="11526" max="11776" width="9.140625" style="476"/>
    <col min="11777" max="11777" width="5.5703125" style="476" customWidth="1"/>
    <col min="11778" max="11778" width="41.140625" style="476" customWidth="1"/>
    <col min="11779" max="11781" width="15.7109375" style="476" customWidth="1"/>
    <col min="11782" max="12032" width="9.140625" style="476"/>
    <col min="12033" max="12033" width="5.5703125" style="476" customWidth="1"/>
    <col min="12034" max="12034" width="41.140625" style="476" customWidth="1"/>
    <col min="12035" max="12037" width="15.7109375" style="476" customWidth="1"/>
    <col min="12038" max="12288" width="9.140625" style="476"/>
    <col min="12289" max="12289" width="5.5703125" style="476" customWidth="1"/>
    <col min="12290" max="12290" width="41.140625" style="476" customWidth="1"/>
    <col min="12291" max="12293" width="15.7109375" style="476" customWidth="1"/>
    <col min="12294" max="12544" width="9.140625" style="476"/>
    <col min="12545" max="12545" width="5.5703125" style="476" customWidth="1"/>
    <col min="12546" max="12546" width="41.140625" style="476" customWidth="1"/>
    <col min="12547" max="12549" width="15.7109375" style="476" customWidth="1"/>
    <col min="12550" max="12800" width="9.140625" style="476"/>
    <col min="12801" max="12801" width="5.5703125" style="476" customWidth="1"/>
    <col min="12802" max="12802" width="41.140625" style="476" customWidth="1"/>
    <col min="12803" max="12805" width="15.7109375" style="476" customWidth="1"/>
    <col min="12806" max="13056" width="9.140625" style="476"/>
    <col min="13057" max="13057" width="5.5703125" style="476" customWidth="1"/>
    <col min="13058" max="13058" width="41.140625" style="476" customWidth="1"/>
    <col min="13059" max="13061" width="15.7109375" style="476" customWidth="1"/>
    <col min="13062" max="13312" width="9.140625" style="476"/>
    <col min="13313" max="13313" width="5.5703125" style="476" customWidth="1"/>
    <col min="13314" max="13314" width="41.140625" style="476" customWidth="1"/>
    <col min="13315" max="13317" width="15.7109375" style="476" customWidth="1"/>
    <col min="13318" max="13568" width="9.140625" style="476"/>
    <col min="13569" max="13569" width="5.5703125" style="476" customWidth="1"/>
    <col min="13570" max="13570" width="41.140625" style="476" customWidth="1"/>
    <col min="13571" max="13573" width="15.7109375" style="476" customWidth="1"/>
    <col min="13574" max="13824" width="9.140625" style="476"/>
    <col min="13825" max="13825" width="5.5703125" style="476" customWidth="1"/>
    <col min="13826" max="13826" width="41.140625" style="476" customWidth="1"/>
    <col min="13827" max="13829" width="15.7109375" style="476" customWidth="1"/>
    <col min="13830" max="14080" width="9.140625" style="476"/>
    <col min="14081" max="14081" width="5.5703125" style="476" customWidth="1"/>
    <col min="14082" max="14082" width="41.140625" style="476" customWidth="1"/>
    <col min="14083" max="14085" width="15.7109375" style="476" customWidth="1"/>
    <col min="14086" max="14336" width="9.140625" style="476"/>
    <col min="14337" max="14337" width="5.5703125" style="476" customWidth="1"/>
    <col min="14338" max="14338" width="41.140625" style="476" customWidth="1"/>
    <col min="14339" max="14341" width="15.7109375" style="476" customWidth="1"/>
    <col min="14342" max="14592" width="9.140625" style="476"/>
    <col min="14593" max="14593" width="5.5703125" style="476" customWidth="1"/>
    <col min="14594" max="14594" width="41.140625" style="476" customWidth="1"/>
    <col min="14595" max="14597" width="15.7109375" style="476" customWidth="1"/>
    <col min="14598" max="14848" width="9.140625" style="476"/>
    <col min="14849" max="14849" width="5.5703125" style="476" customWidth="1"/>
    <col min="14850" max="14850" width="41.140625" style="476" customWidth="1"/>
    <col min="14851" max="14853" width="15.7109375" style="476" customWidth="1"/>
    <col min="14854" max="15104" width="9.140625" style="476"/>
    <col min="15105" max="15105" width="5.5703125" style="476" customWidth="1"/>
    <col min="15106" max="15106" width="41.140625" style="476" customWidth="1"/>
    <col min="15107" max="15109" width="15.7109375" style="476" customWidth="1"/>
    <col min="15110" max="15360" width="9.140625" style="476"/>
    <col min="15361" max="15361" width="5.5703125" style="476" customWidth="1"/>
    <col min="15362" max="15362" width="41.140625" style="476" customWidth="1"/>
    <col min="15363" max="15365" width="15.7109375" style="476" customWidth="1"/>
    <col min="15366" max="15616" width="9.140625" style="476"/>
    <col min="15617" max="15617" width="5.5703125" style="476" customWidth="1"/>
    <col min="15618" max="15618" width="41.140625" style="476" customWidth="1"/>
    <col min="15619" max="15621" width="15.7109375" style="476" customWidth="1"/>
    <col min="15622" max="15872" width="9.140625" style="476"/>
    <col min="15873" max="15873" width="5.5703125" style="476" customWidth="1"/>
    <col min="15874" max="15874" width="41.140625" style="476" customWidth="1"/>
    <col min="15875" max="15877" width="15.7109375" style="476" customWidth="1"/>
    <col min="15878" max="16128" width="9.140625" style="476"/>
    <col min="16129" max="16129" width="5.5703125" style="476" customWidth="1"/>
    <col min="16130" max="16130" width="41.140625" style="476" customWidth="1"/>
    <col min="16131" max="16133" width="15.7109375" style="476" customWidth="1"/>
    <col min="16134" max="16384" width="9.140625" style="476"/>
  </cols>
  <sheetData>
    <row r="1" spans="1:255">
      <c r="E1" s="475" t="s">
        <v>753</v>
      </c>
    </row>
    <row r="2" spans="1:255">
      <c r="A2" s="1066" t="s">
        <v>754</v>
      </c>
      <c r="B2" s="1067"/>
      <c r="C2" s="1067"/>
      <c r="D2" s="1067"/>
      <c r="E2" s="106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c r="BJ2" s="477"/>
      <c r="BK2" s="477"/>
      <c r="BL2" s="477"/>
      <c r="BM2" s="477"/>
      <c r="BN2" s="477"/>
      <c r="BO2" s="477"/>
      <c r="BP2" s="477"/>
      <c r="BQ2" s="477"/>
      <c r="BR2" s="477"/>
      <c r="BS2" s="477"/>
      <c r="BT2" s="477"/>
      <c r="BU2" s="477"/>
      <c r="BV2" s="477"/>
      <c r="BW2" s="477"/>
      <c r="BX2" s="477"/>
      <c r="BY2" s="477"/>
      <c r="BZ2" s="477"/>
      <c r="CA2" s="477"/>
      <c r="CB2" s="477"/>
      <c r="CC2" s="477"/>
      <c r="CD2" s="477"/>
      <c r="CE2" s="477"/>
      <c r="CF2" s="477"/>
      <c r="CG2" s="477"/>
      <c r="CH2" s="477"/>
      <c r="CI2" s="477"/>
      <c r="CJ2" s="477"/>
      <c r="CK2" s="477"/>
      <c r="CL2" s="477"/>
      <c r="CM2" s="477"/>
      <c r="CN2" s="477"/>
      <c r="CO2" s="477"/>
      <c r="CP2" s="477"/>
      <c r="CQ2" s="477"/>
      <c r="CR2" s="477"/>
      <c r="CS2" s="477"/>
      <c r="CT2" s="477"/>
      <c r="CU2" s="477"/>
      <c r="CV2" s="477"/>
      <c r="CW2" s="477"/>
      <c r="CX2" s="477"/>
      <c r="CY2" s="477"/>
      <c r="CZ2" s="477"/>
      <c r="DA2" s="477"/>
      <c r="DB2" s="477"/>
      <c r="DC2" s="477"/>
      <c r="DD2" s="477"/>
      <c r="DE2" s="477"/>
      <c r="DF2" s="477"/>
      <c r="DG2" s="477"/>
      <c r="DH2" s="477"/>
      <c r="DI2" s="477"/>
      <c r="DJ2" s="477"/>
      <c r="DK2" s="477"/>
      <c r="DL2" s="477"/>
      <c r="DM2" s="477"/>
      <c r="DN2" s="477"/>
      <c r="DO2" s="477"/>
      <c r="DP2" s="477"/>
      <c r="DQ2" s="477"/>
      <c r="DR2" s="477"/>
      <c r="DS2" s="477"/>
      <c r="DT2" s="477"/>
      <c r="DU2" s="477"/>
      <c r="DV2" s="477"/>
      <c r="DW2" s="477"/>
      <c r="DX2" s="477"/>
      <c r="DY2" s="477"/>
      <c r="DZ2" s="477"/>
      <c r="EA2" s="477"/>
      <c r="EB2" s="477"/>
      <c r="EC2" s="477"/>
      <c r="ED2" s="477"/>
      <c r="EE2" s="477"/>
      <c r="EF2" s="477"/>
      <c r="EG2" s="477"/>
      <c r="EH2" s="477"/>
      <c r="EI2" s="477"/>
      <c r="EJ2" s="477"/>
      <c r="EK2" s="477"/>
      <c r="EL2" s="477"/>
      <c r="EM2" s="477"/>
      <c r="EN2" s="477"/>
      <c r="EO2" s="477"/>
      <c r="EP2" s="477"/>
      <c r="EQ2" s="477"/>
      <c r="ER2" s="477"/>
      <c r="ES2" s="477"/>
      <c r="ET2" s="477"/>
      <c r="EU2" s="477"/>
      <c r="EV2" s="477"/>
      <c r="EW2" s="477"/>
      <c r="EX2" s="477"/>
      <c r="EY2" s="477"/>
      <c r="EZ2" s="477"/>
      <c r="FA2" s="477"/>
      <c r="FB2" s="477"/>
      <c r="FC2" s="477"/>
      <c r="FD2" s="477"/>
      <c r="FE2" s="477"/>
      <c r="FF2" s="477"/>
      <c r="FG2" s="477"/>
      <c r="FH2" s="477"/>
      <c r="FI2" s="477"/>
      <c r="FJ2" s="477"/>
      <c r="FK2" s="477"/>
      <c r="FL2" s="477"/>
      <c r="FM2" s="477"/>
      <c r="FN2" s="477"/>
      <c r="FO2" s="477"/>
      <c r="FP2" s="477"/>
      <c r="FQ2" s="477"/>
      <c r="FR2" s="477"/>
      <c r="FS2" s="477"/>
      <c r="FT2" s="477"/>
      <c r="FU2" s="477"/>
      <c r="FV2" s="477"/>
      <c r="FW2" s="477"/>
      <c r="FX2" s="477"/>
      <c r="FY2" s="477"/>
      <c r="FZ2" s="477"/>
      <c r="GA2" s="477"/>
      <c r="GB2" s="477"/>
      <c r="GC2" s="477"/>
      <c r="GD2" s="477"/>
      <c r="GE2" s="477"/>
      <c r="GF2" s="477"/>
      <c r="GG2" s="477"/>
      <c r="GH2" s="477"/>
      <c r="GI2" s="477"/>
      <c r="GJ2" s="477"/>
      <c r="GK2" s="477"/>
      <c r="GL2" s="477"/>
      <c r="GM2" s="477"/>
      <c r="GN2" s="477"/>
      <c r="GO2" s="477"/>
      <c r="GP2" s="477"/>
      <c r="GQ2" s="477"/>
      <c r="GR2" s="477"/>
      <c r="GS2" s="477"/>
      <c r="GT2" s="477"/>
      <c r="GU2" s="477"/>
      <c r="GV2" s="477"/>
      <c r="GW2" s="477"/>
      <c r="GX2" s="477"/>
      <c r="GY2" s="477"/>
      <c r="GZ2" s="477"/>
      <c r="HA2" s="477"/>
      <c r="HB2" s="477"/>
      <c r="HC2" s="477"/>
      <c r="HD2" s="477"/>
      <c r="HE2" s="477"/>
      <c r="HF2" s="477"/>
      <c r="HG2" s="477"/>
      <c r="HH2" s="477"/>
      <c r="HI2" s="477"/>
      <c r="HJ2" s="477"/>
      <c r="HK2" s="477"/>
      <c r="HL2" s="477"/>
      <c r="HM2" s="477"/>
      <c r="HN2" s="477"/>
      <c r="HO2" s="477"/>
      <c r="HP2" s="477"/>
      <c r="HQ2" s="477"/>
      <c r="HR2" s="477"/>
      <c r="HS2" s="477"/>
      <c r="HT2" s="477"/>
      <c r="HU2" s="477"/>
      <c r="HV2" s="477"/>
      <c r="HW2" s="477"/>
      <c r="HX2" s="477"/>
      <c r="HY2" s="477"/>
      <c r="HZ2" s="477"/>
      <c r="IA2" s="477"/>
      <c r="IB2" s="477"/>
      <c r="IC2" s="477"/>
      <c r="ID2" s="477"/>
      <c r="IE2" s="477"/>
      <c r="IF2" s="477"/>
      <c r="IG2" s="477"/>
      <c r="IH2" s="477"/>
      <c r="II2" s="477"/>
      <c r="IJ2" s="477"/>
      <c r="IK2" s="477"/>
      <c r="IL2" s="477"/>
      <c r="IM2" s="477"/>
      <c r="IN2" s="477"/>
      <c r="IO2" s="477"/>
      <c r="IP2" s="477"/>
      <c r="IQ2" s="477"/>
      <c r="IR2" s="477"/>
      <c r="IS2" s="477"/>
      <c r="IT2" s="477"/>
      <c r="IU2" s="477"/>
    </row>
    <row r="3" spans="1:255">
      <c r="A3" s="1068" t="str">
        <f>'07c. TH huyen'!A3:K3</f>
        <v>(Kèm theo Tờ trình số         /TTr-UBND ngày      tháng       năm 2023 của UBND tỉnh)</v>
      </c>
      <c r="B3" s="1069"/>
      <c r="C3" s="1069"/>
      <c r="D3" s="1069"/>
      <c r="E3" s="1069"/>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7"/>
      <c r="BJ3" s="477"/>
      <c r="BK3" s="477"/>
      <c r="BL3" s="477"/>
      <c r="BM3" s="477"/>
      <c r="BN3" s="477"/>
      <c r="BO3" s="477"/>
      <c r="BP3" s="477"/>
      <c r="BQ3" s="477"/>
      <c r="BR3" s="477"/>
      <c r="BS3" s="477"/>
      <c r="BT3" s="477"/>
      <c r="BU3" s="477"/>
      <c r="BV3" s="477"/>
      <c r="BW3" s="477"/>
      <c r="BX3" s="477"/>
      <c r="BY3" s="477"/>
      <c r="BZ3" s="477"/>
      <c r="CA3" s="477"/>
      <c r="CB3" s="477"/>
      <c r="CC3" s="477"/>
      <c r="CD3" s="477"/>
      <c r="CE3" s="477"/>
      <c r="CF3" s="477"/>
      <c r="CG3" s="477"/>
      <c r="CH3" s="477"/>
      <c r="CI3" s="477"/>
      <c r="CJ3" s="477"/>
      <c r="CK3" s="477"/>
      <c r="CL3" s="477"/>
      <c r="CM3" s="477"/>
      <c r="CN3" s="477"/>
      <c r="CO3" s="477"/>
      <c r="CP3" s="477"/>
      <c r="CQ3" s="477"/>
      <c r="CR3" s="477"/>
      <c r="CS3" s="477"/>
      <c r="CT3" s="477"/>
      <c r="CU3" s="477"/>
      <c r="CV3" s="477"/>
      <c r="CW3" s="477"/>
      <c r="CX3" s="477"/>
      <c r="CY3" s="477"/>
      <c r="CZ3" s="477"/>
      <c r="DA3" s="477"/>
      <c r="DB3" s="477"/>
      <c r="DC3" s="477"/>
      <c r="DD3" s="477"/>
      <c r="DE3" s="477"/>
      <c r="DF3" s="477"/>
      <c r="DG3" s="477"/>
      <c r="DH3" s="477"/>
      <c r="DI3" s="477"/>
      <c r="DJ3" s="477"/>
      <c r="DK3" s="477"/>
      <c r="DL3" s="477"/>
      <c r="DM3" s="477"/>
      <c r="DN3" s="477"/>
      <c r="DO3" s="477"/>
      <c r="DP3" s="477"/>
      <c r="DQ3" s="477"/>
      <c r="DR3" s="477"/>
      <c r="DS3" s="477"/>
      <c r="DT3" s="477"/>
      <c r="DU3" s="477"/>
      <c r="DV3" s="477"/>
      <c r="DW3" s="477"/>
      <c r="DX3" s="477"/>
      <c r="DY3" s="477"/>
      <c r="DZ3" s="477"/>
      <c r="EA3" s="477"/>
      <c r="EB3" s="477"/>
      <c r="EC3" s="477"/>
      <c r="ED3" s="477"/>
      <c r="EE3" s="477"/>
      <c r="EF3" s="477"/>
      <c r="EG3" s="477"/>
      <c r="EH3" s="477"/>
      <c r="EI3" s="477"/>
      <c r="EJ3" s="477"/>
      <c r="EK3" s="477"/>
      <c r="EL3" s="477"/>
      <c r="EM3" s="477"/>
      <c r="EN3" s="477"/>
      <c r="EO3" s="477"/>
      <c r="EP3" s="477"/>
      <c r="EQ3" s="477"/>
      <c r="ER3" s="477"/>
      <c r="ES3" s="477"/>
      <c r="ET3" s="477"/>
      <c r="EU3" s="477"/>
      <c r="EV3" s="477"/>
      <c r="EW3" s="477"/>
      <c r="EX3" s="477"/>
      <c r="EY3" s="477"/>
      <c r="EZ3" s="477"/>
      <c r="FA3" s="477"/>
      <c r="FB3" s="477"/>
      <c r="FC3" s="477"/>
      <c r="FD3" s="477"/>
      <c r="FE3" s="477"/>
      <c r="FF3" s="477"/>
      <c r="FG3" s="477"/>
      <c r="FH3" s="477"/>
      <c r="FI3" s="477"/>
      <c r="FJ3" s="477"/>
      <c r="FK3" s="477"/>
      <c r="FL3" s="477"/>
      <c r="FM3" s="477"/>
      <c r="FN3" s="477"/>
      <c r="FO3" s="477"/>
      <c r="FP3" s="477"/>
      <c r="FQ3" s="477"/>
      <c r="FR3" s="477"/>
      <c r="FS3" s="477"/>
      <c r="FT3" s="477"/>
      <c r="FU3" s="477"/>
      <c r="FV3" s="477"/>
      <c r="FW3" s="477"/>
      <c r="FX3" s="477"/>
      <c r="FY3" s="477"/>
      <c r="FZ3" s="477"/>
      <c r="GA3" s="477"/>
      <c r="GB3" s="477"/>
      <c r="GC3" s="477"/>
      <c r="GD3" s="477"/>
      <c r="GE3" s="477"/>
      <c r="GF3" s="477"/>
      <c r="GG3" s="477"/>
      <c r="GH3" s="477"/>
      <c r="GI3" s="477"/>
      <c r="GJ3" s="477"/>
      <c r="GK3" s="477"/>
      <c r="GL3" s="477"/>
      <c r="GM3" s="477"/>
      <c r="GN3" s="477"/>
      <c r="GO3" s="477"/>
      <c r="GP3" s="477"/>
      <c r="GQ3" s="477"/>
      <c r="GR3" s="477"/>
      <c r="GS3" s="477"/>
      <c r="GT3" s="477"/>
      <c r="GU3" s="477"/>
      <c r="GV3" s="477"/>
      <c r="GW3" s="477"/>
      <c r="GX3" s="477"/>
      <c r="GY3" s="477"/>
      <c r="GZ3" s="477"/>
      <c r="HA3" s="477"/>
      <c r="HB3" s="477"/>
      <c r="HC3" s="477"/>
      <c r="HD3" s="477"/>
      <c r="HE3" s="477"/>
      <c r="HF3" s="477"/>
      <c r="HG3" s="477"/>
      <c r="HH3" s="477"/>
      <c r="HI3" s="477"/>
      <c r="HJ3" s="477"/>
      <c r="HK3" s="477"/>
      <c r="HL3" s="477"/>
      <c r="HM3" s="477"/>
      <c r="HN3" s="477"/>
      <c r="HO3" s="477"/>
      <c r="HP3" s="477"/>
      <c r="HQ3" s="477"/>
      <c r="HR3" s="477"/>
      <c r="HS3" s="477"/>
      <c r="HT3" s="477"/>
      <c r="HU3" s="477"/>
      <c r="HV3" s="477"/>
      <c r="HW3" s="477"/>
      <c r="HX3" s="477"/>
      <c r="HY3" s="477"/>
      <c r="HZ3" s="477"/>
      <c r="IA3" s="477"/>
      <c r="IB3" s="477"/>
      <c r="IC3" s="477"/>
      <c r="ID3" s="477"/>
      <c r="IE3" s="477"/>
      <c r="IF3" s="477"/>
      <c r="IG3" s="477"/>
      <c r="IH3" s="477"/>
      <c r="II3" s="477"/>
      <c r="IJ3" s="477"/>
      <c r="IK3" s="477"/>
      <c r="IL3" s="477"/>
      <c r="IM3" s="477"/>
      <c r="IN3" s="477"/>
      <c r="IO3" s="477"/>
      <c r="IP3" s="477"/>
      <c r="IQ3" s="477"/>
      <c r="IR3" s="477"/>
      <c r="IS3" s="477"/>
      <c r="IT3" s="477"/>
      <c r="IU3" s="477"/>
    </row>
    <row r="4" spans="1:255">
      <c r="D4" s="1070" t="s">
        <v>2</v>
      </c>
      <c r="E4" s="1070"/>
    </row>
    <row r="5" spans="1:255">
      <c r="A5" s="478" t="s">
        <v>3</v>
      </c>
      <c r="B5" s="479" t="s">
        <v>91</v>
      </c>
      <c r="C5" s="480" t="s">
        <v>8</v>
      </c>
      <c r="D5" s="480" t="s">
        <v>755</v>
      </c>
      <c r="E5" s="480" t="s">
        <v>342</v>
      </c>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c r="BG5" s="481"/>
      <c r="BH5" s="481"/>
      <c r="BI5" s="481"/>
      <c r="BJ5" s="481"/>
      <c r="BK5" s="481"/>
      <c r="BL5" s="481"/>
      <c r="BM5" s="481"/>
      <c r="BN5" s="481"/>
      <c r="BO5" s="481"/>
      <c r="BP5" s="481"/>
      <c r="BQ5" s="481"/>
      <c r="BR5" s="481"/>
      <c r="BS5" s="481"/>
      <c r="BT5" s="481"/>
      <c r="BU5" s="481"/>
      <c r="BV5" s="481"/>
      <c r="BW5" s="481"/>
      <c r="BX5" s="481"/>
      <c r="BY5" s="481"/>
      <c r="BZ5" s="481"/>
      <c r="CA5" s="481"/>
      <c r="CB5" s="481"/>
      <c r="CC5" s="481"/>
      <c r="CD5" s="481"/>
      <c r="CE5" s="481"/>
      <c r="CF5" s="481"/>
      <c r="CG5" s="481"/>
      <c r="CH5" s="481"/>
      <c r="CI5" s="481"/>
      <c r="CJ5" s="481"/>
      <c r="CK5" s="481"/>
      <c r="CL5" s="481"/>
      <c r="CM5" s="481"/>
      <c r="CN5" s="481"/>
      <c r="CO5" s="481"/>
      <c r="CP5" s="481"/>
      <c r="CQ5" s="481"/>
      <c r="CR5" s="481"/>
      <c r="CS5" s="481"/>
      <c r="CT5" s="481"/>
      <c r="CU5" s="481"/>
      <c r="CV5" s="481"/>
      <c r="CW5" s="481"/>
      <c r="CX5" s="481"/>
      <c r="CY5" s="481"/>
      <c r="CZ5" s="481"/>
      <c r="DA5" s="481"/>
      <c r="DB5" s="481"/>
      <c r="DC5" s="481"/>
      <c r="DD5" s="481"/>
      <c r="DE5" s="481"/>
      <c r="DF5" s="481"/>
      <c r="DG5" s="481"/>
      <c r="DH5" s="481"/>
      <c r="DI5" s="481"/>
      <c r="DJ5" s="481"/>
      <c r="DK5" s="481"/>
      <c r="DL5" s="481"/>
      <c r="DM5" s="481"/>
      <c r="DN5" s="481"/>
      <c r="DO5" s="481"/>
      <c r="DP5" s="481"/>
      <c r="DQ5" s="481"/>
      <c r="DR5" s="481"/>
      <c r="DS5" s="481"/>
      <c r="DT5" s="481"/>
      <c r="DU5" s="481"/>
      <c r="DV5" s="481"/>
      <c r="DW5" s="481"/>
      <c r="DX5" s="481"/>
      <c r="DY5" s="481"/>
      <c r="DZ5" s="481"/>
      <c r="EA5" s="481"/>
      <c r="EB5" s="481"/>
      <c r="EC5" s="481"/>
      <c r="ED5" s="481"/>
      <c r="EE5" s="481"/>
      <c r="EF5" s="481"/>
      <c r="EG5" s="481"/>
      <c r="EH5" s="481"/>
      <c r="EI5" s="481"/>
      <c r="EJ5" s="481"/>
      <c r="EK5" s="481"/>
      <c r="EL5" s="481"/>
      <c r="EM5" s="481"/>
      <c r="EN5" s="481"/>
      <c r="EO5" s="481"/>
      <c r="EP5" s="481"/>
      <c r="EQ5" s="481"/>
      <c r="ER5" s="481"/>
      <c r="ES5" s="481"/>
      <c r="ET5" s="481"/>
      <c r="EU5" s="481"/>
      <c r="EV5" s="481"/>
      <c r="EW5" s="481"/>
      <c r="EX5" s="481"/>
      <c r="EY5" s="481"/>
      <c r="EZ5" s="481"/>
      <c r="FA5" s="481"/>
      <c r="FB5" s="481"/>
      <c r="FC5" s="481"/>
      <c r="FD5" s="481"/>
      <c r="FE5" s="481"/>
      <c r="FF5" s="481"/>
      <c r="FG5" s="481"/>
      <c r="FH5" s="481"/>
      <c r="FI5" s="481"/>
      <c r="FJ5" s="481"/>
      <c r="FK5" s="481"/>
      <c r="FL5" s="481"/>
      <c r="FM5" s="481"/>
      <c r="FN5" s="481"/>
      <c r="FO5" s="481"/>
      <c r="FP5" s="481"/>
      <c r="FQ5" s="481"/>
      <c r="FR5" s="481"/>
      <c r="FS5" s="481"/>
      <c r="FT5" s="481"/>
      <c r="FU5" s="481"/>
      <c r="FV5" s="481"/>
      <c r="FW5" s="481"/>
      <c r="FX5" s="481"/>
      <c r="FY5" s="481"/>
      <c r="FZ5" s="481"/>
      <c r="GA5" s="481"/>
      <c r="GB5" s="481"/>
      <c r="GC5" s="481"/>
      <c r="GD5" s="481"/>
      <c r="GE5" s="481"/>
      <c r="GF5" s="481"/>
      <c r="GG5" s="481"/>
      <c r="GH5" s="481"/>
      <c r="GI5" s="481"/>
      <c r="GJ5" s="481"/>
      <c r="GK5" s="481"/>
      <c r="GL5" s="481"/>
      <c r="GM5" s="481"/>
      <c r="GN5" s="481"/>
      <c r="GO5" s="481"/>
      <c r="GP5" s="481"/>
      <c r="GQ5" s="481"/>
      <c r="GR5" s="481"/>
      <c r="GS5" s="481"/>
      <c r="GT5" s="481"/>
      <c r="GU5" s="481"/>
      <c r="GV5" s="481"/>
      <c r="GW5" s="481"/>
      <c r="GX5" s="481"/>
      <c r="GY5" s="481"/>
      <c r="GZ5" s="481"/>
      <c r="HA5" s="481"/>
      <c r="HB5" s="481"/>
      <c r="HC5" s="481"/>
      <c r="HD5" s="481"/>
      <c r="HE5" s="481"/>
      <c r="HF5" s="481"/>
      <c r="HG5" s="481"/>
      <c r="HH5" s="481"/>
      <c r="HI5" s="481"/>
      <c r="HJ5" s="481"/>
      <c r="HK5" s="481"/>
      <c r="HL5" s="481"/>
      <c r="HM5" s="481"/>
      <c r="HN5" s="481"/>
      <c r="HO5" s="481"/>
      <c r="HP5" s="481"/>
      <c r="HQ5" s="481"/>
      <c r="HR5" s="481"/>
      <c r="HS5" s="481"/>
      <c r="HT5" s="481"/>
      <c r="HU5" s="481"/>
      <c r="HV5" s="481"/>
      <c r="HW5" s="481"/>
      <c r="HX5" s="481"/>
      <c r="HY5" s="481"/>
      <c r="HZ5" s="481"/>
      <c r="IA5" s="481"/>
      <c r="IB5" s="481"/>
      <c r="IC5" s="481"/>
      <c r="ID5" s="481"/>
      <c r="IE5" s="481"/>
      <c r="IF5" s="481"/>
      <c r="IG5" s="481"/>
      <c r="IH5" s="481"/>
      <c r="II5" s="481"/>
      <c r="IJ5" s="481"/>
      <c r="IK5" s="481"/>
      <c r="IL5" s="481"/>
      <c r="IM5" s="481"/>
      <c r="IN5" s="481"/>
      <c r="IO5" s="481"/>
      <c r="IP5" s="481"/>
      <c r="IQ5" s="481"/>
      <c r="IR5" s="481"/>
      <c r="IS5" s="481"/>
      <c r="IT5" s="481"/>
      <c r="IU5" s="481"/>
    </row>
    <row r="6" spans="1:255">
      <c r="A6" s="482"/>
      <c r="B6" s="483" t="s">
        <v>345</v>
      </c>
      <c r="C6" s="484">
        <f>C7+C14</f>
        <v>2606217.2999999998</v>
      </c>
      <c r="D6" s="484">
        <f>D7+D14</f>
        <v>2606217.2999999998</v>
      </c>
      <c r="E6" s="484">
        <f>E7+E14</f>
        <v>0</v>
      </c>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481"/>
      <c r="BF6" s="481"/>
      <c r="BG6" s="481"/>
      <c r="BH6" s="481"/>
      <c r="BI6" s="481"/>
      <c r="BJ6" s="481"/>
      <c r="BK6" s="481"/>
      <c r="BL6" s="481"/>
      <c r="BM6" s="481"/>
      <c r="BN6" s="481"/>
      <c r="BO6" s="481"/>
      <c r="BP6" s="481"/>
      <c r="BQ6" s="481"/>
      <c r="BR6" s="481"/>
      <c r="BS6" s="481"/>
      <c r="BT6" s="481"/>
      <c r="BU6" s="481"/>
      <c r="BV6" s="481"/>
      <c r="BW6" s="481"/>
      <c r="BX6" s="481"/>
      <c r="BY6" s="481"/>
      <c r="BZ6" s="481"/>
      <c r="CA6" s="481"/>
      <c r="CB6" s="481"/>
      <c r="CC6" s="481"/>
      <c r="CD6" s="481"/>
      <c r="CE6" s="481"/>
      <c r="CF6" s="481"/>
      <c r="CG6" s="481"/>
      <c r="CH6" s="481"/>
      <c r="CI6" s="481"/>
      <c r="CJ6" s="481"/>
      <c r="CK6" s="481"/>
      <c r="CL6" s="481"/>
      <c r="CM6" s="481"/>
      <c r="CN6" s="481"/>
      <c r="CO6" s="481"/>
      <c r="CP6" s="481"/>
      <c r="CQ6" s="481"/>
      <c r="CR6" s="481"/>
      <c r="CS6" s="481"/>
      <c r="CT6" s="481"/>
      <c r="CU6" s="481"/>
      <c r="CV6" s="481"/>
      <c r="CW6" s="481"/>
      <c r="CX6" s="481"/>
      <c r="CY6" s="481"/>
      <c r="CZ6" s="481"/>
      <c r="DA6" s="481"/>
      <c r="DB6" s="481"/>
      <c r="DC6" s="481"/>
      <c r="DD6" s="481"/>
      <c r="DE6" s="481"/>
      <c r="DF6" s="481"/>
      <c r="DG6" s="481"/>
      <c r="DH6" s="481"/>
      <c r="DI6" s="481"/>
      <c r="DJ6" s="481"/>
      <c r="DK6" s="481"/>
      <c r="DL6" s="481"/>
      <c r="DM6" s="481"/>
      <c r="DN6" s="481"/>
      <c r="DO6" s="481"/>
      <c r="DP6" s="481"/>
      <c r="DQ6" s="481"/>
      <c r="DR6" s="481"/>
      <c r="DS6" s="481"/>
      <c r="DT6" s="481"/>
      <c r="DU6" s="481"/>
      <c r="DV6" s="481"/>
      <c r="DW6" s="481"/>
      <c r="DX6" s="481"/>
      <c r="DY6" s="481"/>
      <c r="DZ6" s="481"/>
      <c r="EA6" s="481"/>
      <c r="EB6" s="481"/>
      <c r="EC6" s="481"/>
      <c r="ED6" s="481"/>
      <c r="EE6" s="481"/>
      <c r="EF6" s="481"/>
      <c r="EG6" s="481"/>
      <c r="EH6" s="481"/>
      <c r="EI6" s="481"/>
      <c r="EJ6" s="481"/>
      <c r="EK6" s="481"/>
      <c r="EL6" s="481"/>
      <c r="EM6" s="481"/>
      <c r="EN6" s="481"/>
      <c r="EO6" s="481"/>
      <c r="EP6" s="481"/>
      <c r="EQ6" s="481"/>
      <c r="ER6" s="481"/>
      <c r="ES6" s="481"/>
      <c r="ET6" s="481"/>
      <c r="EU6" s="481"/>
      <c r="EV6" s="481"/>
      <c r="EW6" s="481"/>
      <c r="EX6" s="481"/>
      <c r="EY6" s="481"/>
      <c r="EZ6" s="481"/>
      <c r="FA6" s="481"/>
      <c r="FB6" s="481"/>
      <c r="FC6" s="481"/>
      <c r="FD6" s="481"/>
      <c r="FE6" s="481"/>
      <c r="FF6" s="481"/>
      <c r="FG6" s="481"/>
      <c r="FH6" s="481"/>
      <c r="FI6" s="481"/>
      <c r="FJ6" s="481"/>
      <c r="FK6" s="481"/>
      <c r="FL6" s="481"/>
      <c r="FM6" s="481"/>
      <c r="FN6" s="481"/>
      <c r="FO6" s="481"/>
      <c r="FP6" s="481"/>
      <c r="FQ6" s="481"/>
      <c r="FR6" s="481"/>
      <c r="FS6" s="481"/>
      <c r="FT6" s="481"/>
      <c r="FU6" s="481"/>
      <c r="FV6" s="481"/>
      <c r="FW6" s="481"/>
      <c r="FX6" s="481"/>
      <c r="FY6" s="481"/>
      <c r="FZ6" s="481"/>
      <c r="GA6" s="481"/>
      <c r="GB6" s="481"/>
      <c r="GC6" s="481"/>
      <c r="GD6" s="481"/>
      <c r="GE6" s="481"/>
      <c r="GF6" s="481"/>
      <c r="GG6" s="481"/>
      <c r="GH6" s="481"/>
      <c r="GI6" s="481"/>
      <c r="GJ6" s="481"/>
      <c r="GK6" s="481"/>
      <c r="GL6" s="481"/>
      <c r="GM6" s="481"/>
      <c r="GN6" s="481"/>
      <c r="GO6" s="481"/>
      <c r="GP6" s="481"/>
      <c r="GQ6" s="481"/>
      <c r="GR6" s="481"/>
      <c r="GS6" s="481"/>
      <c r="GT6" s="481"/>
      <c r="GU6" s="481"/>
      <c r="GV6" s="481"/>
      <c r="GW6" s="481"/>
      <c r="GX6" s="481"/>
      <c r="GY6" s="481"/>
      <c r="GZ6" s="481"/>
      <c r="HA6" s="481"/>
      <c r="HB6" s="481"/>
      <c r="HC6" s="481"/>
      <c r="HD6" s="481"/>
      <c r="HE6" s="481"/>
      <c r="HF6" s="481"/>
      <c r="HG6" s="481"/>
      <c r="HH6" s="481"/>
      <c r="HI6" s="481"/>
      <c r="HJ6" s="481"/>
      <c r="HK6" s="481"/>
      <c r="HL6" s="481"/>
      <c r="HM6" s="481"/>
      <c r="HN6" s="481"/>
      <c r="HO6" s="481"/>
      <c r="HP6" s="481"/>
      <c r="HQ6" s="481"/>
      <c r="HR6" s="481"/>
      <c r="HS6" s="481"/>
      <c r="HT6" s="481"/>
      <c r="HU6" s="481"/>
      <c r="HV6" s="481"/>
      <c r="HW6" s="481"/>
      <c r="HX6" s="481"/>
      <c r="HY6" s="481"/>
      <c r="HZ6" s="481"/>
      <c r="IA6" s="481"/>
      <c r="IB6" s="481"/>
      <c r="IC6" s="481"/>
      <c r="ID6" s="481"/>
      <c r="IE6" s="481"/>
      <c r="IF6" s="481"/>
      <c r="IG6" s="481"/>
      <c r="IH6" s="481"/>
      <c r="II6" s="481"/>
      <c r="IJ6" s="481"/>
      <c r="IK6" s="481"/>
      <c r="IL6" s="481"/>
      <c r="IM6" s="481"/>
      <c r="IN6" s="481"/>
      <c r="IO6" s="481"/>
      <c r="IP6" s="481"/>
      <c r="IQ6" s="481"/>
      <c r="IR6" s="481"/>
      <c r="IS6" s="481"/>
      <c r="IT6" s="481"/>
      <c r="IU6" s="481"/>
    </row>
    <row r="7" spans="1:255">
      <c r="A7" s="482" t="s">
        <v>20</v>
      </c>
      <c r="B7" s="485" t="s">
        <v>756</v>
      </c>
      <c r="C7" s="486">
        <f>C8+C9</f>
        <v>2605213</v>
      </c>
      <c r="D7" s="486">
        <f>D8+D9</f>
        <v>2605213</v>
      </c>
      <c r="E7" s="486">
        <f>E8+E9</f>
        <v>0</v>
      </c>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7"/>
      <c r="AX7" s="477"/>
      <c r="AY7" s="477"/>
      <c r="AZ7" s="477"/>
      <c r="BA7" s="477"/>
      <c r="BB7" s="477"/>
      <c r="BC7" s="477"/>
      <c r="BD7" s="477"/>
      <c r="BE7" s="477"/>
      <c r="BF7" s="477"/>
      <c r="BG7" s="477"/>
      <c r="BH7" s="477"/>
      <c r="BI7" s="477"/>
      <c r="BJ7" s="477"/>
      <c r="BK7" s="477"/>
      <c r="BL7" s="477"/>
      <c r="BM7" s="477"/>
      <c r="BN7" s="477"/>
      <c r="BO7" s="477"/>
      <c r="BP7" s="477"/>
      <c r="BQ7" s="477"/>
      <c r="BR7" s="477"/>
      <c r="BS7" s="477"/>
      <c r="BT7" s="477"/>
      <c r="BU7" s="477"/>
      <c r="BV7" s="477"/>
      <c r="BW7" s="477"/>
      <c r="BX7" s="477"/>
      <c r="BY7" s="477"/>
      <c r="BZ7" s="477"/>
      <c r="CA7" s="477"/>
      <c r="CB7" s="477"/>
      <c r="CC7" s="477"/>
      <c r="CD7" s="477"/>
      <c r="CE7" s="477"/>
      <c r="CF7" s="477"/>
      <c r="CG7" s="477"/>
      <c r="CH7" s="477"/>
      <c r="CI7" s="477"/>
      <c r="CJ7" s="477"/>
      <c r="CK7" s="477"/>
      <c r="CL7" s="477"/>
      <c r="CM7" s="477"/>
      <c r="CN7" s="477"/>
      <c r="CO7" s="477"/>
      <c r="CP7" s="477"/>
      <c r="CQ7" s="477"/>
      <c r="CR7" s="477"/>
      <c r="CS7" s="477"/>
      <c r="CT7" s="477"/>
      <c r="CU7" s="477"/>
      <c r="CV7" s="477"/>
      <c r="CW7" s="477"/>
      <c r="CX7" s="477"/>
      <c r="CY7" s="477"/>
      <c r="CZ7" s="477"/>
      <c r="DA7" s="477"/>
      <c r="DB7" s="477"/>
      <c r="DC7" s="477"/>
      <c r="DD7" s="477"/>
      <c r="DE7" s="477"/>
      <c r="DF7" s="477"/>
      <c r="DG7" s="477"/>
      <c r="DH7" s="477"/>
      <c r="DI7" s="477"/>
      <c r="DJ7" s="477"/>
      <c r="DK7" s="477"/>
      <c r="DL7" s="477"/>
      <c r="DM7" s="477"/>
      <c r="DN7" s="477"/>
      <c r="DO7" s="477"/>
      <c r="DP7" s="477"/>
      <c r="DQ7" s="477"/>
      <c r="DR7" s="477"/>
      <c r="DS7" s="477"/>
      <c r="DT7" s="477"/>
      <c r="DU7" s="477"/>
      <c r="DV7" s="477"/>
      <c r="DW7" s="477"/>
      <c r="DX7" s="477"/>
      <c r="DY7" s="477"/>
      <c r="DZ7" s="477"/>
      <c r="EA7" s="477"/>
      <c r="EB7" s="477"/>
      <c r="EC7" s="477"/>
      <c r="ED7" s="477"/>
      <c r="EE7" s="477"/>
      <c r="EF7" s="477"/>
      <c r="EG7" s="477"/>
      <c r="EH7" s="477"/>
      <c r="EI7" s="477"/>
      <c r="EJ7" s="477"/>
      <c r="EK7" s="477"/>
      <c r="EL7" s="477"/>
      <c r="EM7" s="477"/>
      <c r="EN7" s="477"/>
      <c r="EO7" s="477"/>
      <c r="EP7" s="477"/>
      <c r="EQ7" s="477"/>
      <c r="ER7" s="477"/>
      <c r="ES7" s="477"/>
      <c r="ET7" s="477"/>
      <c r="EU7" s="477"/>
      <c r="EV7" s="477"/>
      <c r="EW7" s="477"/>
      <c r="EX7" s="477"/>
      <c r="EY7" s="477"/>
      <c r="EZ7" s="477"/>
      <c r="FA7" s="477"/>
      <c r="FB7" s="477"/>
      <c r="FC7" s="477"/>
      <c r="FD7" s="477"/>
      <c r="FE7" s="477"/>
      <c r="FF7" s="477"/>
      <c r="FG7" s="477"/>
      <c r="FH7" s="477"/>
      <c r="FI7" s="477"/>
      <c r="FJ7" s="477"/>
      <c r="FK7" s="477"/>
      <c r="FL7" s="477"/>
      <c r="FM7" s="477"/>
      <c r="FN7" s="477"/>
      <c r="FO7" s="477"/>
      <c r="FP7" s="477"/>
      <c r="FQ7" s="477"/>
      <c r="FR7" s="477"/>
      <c r="FS7" s="477"/>
      <c r="FT7" s="477"/>
      <c r="FU7" s="477"/>
      <c r="FV7" s="477"/>
      <c r="FW7" s="477"/>
      <c r="FX7" s="477"/>
      <c r="FY7" s="477"/>
      <c r="FZ7" s="477"/>
      <c r="GA7" s="477"/>
      <c r="GB7" s="477"/>
      <c r="GC7" s="477"/>
      <c r="GD7" s="477"/>
      <c r="GE7" s="477"/>
      <c r="GF7" s="477"/>
      <c r="GG7" s="477"/>
      <c r="GH7" s="477"/>
      <c r="GI7" s="477"/>
      <c r="GJ7" s="477"/>
      <c r="GK7" s="477"/>
      <c r="GL7" s="477"/>
      <c r="GM7" s="477"/>
      <c r="GN7" s="477"/>
      <c r="GO7" s="477"/>
      <c r="GP7" s="477"/>
      <c r="GQ7" s="477"/>
      <c r="GR7" s="477"/>
      <c r="GS7" s="477"/>
      <c r="GT7" s="477"/>
      <c r="GU7" s="477"/>
      <c r="GV7" s="477"/>
      <c r="GW7" s="477"/>
      <c r="GX7" s="477"/>
      <c r="GY7" s="477"/>
      <c r="GZ7" s="477"/>
      <c r="HA7" s="477"/>
      <c r="HB7" s="477"/>
      <c r="HC7" s="477"/>
      <c r="HD7" s="477"/>
      <c r="HE7" s="477"/>
      <c r="HF7" s="477"/>
      <c r="HG7" s="477"/>
      <c r="HH7" s="477"/>
      <c r="HI7" s="477"/>
      <c r="HJ7" s="477"/>
      <c r="HK7" s="477"/>
      <c r="HL7" s="477"/>
      <c r="HM7" s="477"/>
      <c r="HN7" s="477"/>
      <c r="HO7" s="477"/>
      <c r="HP7" s="477"/>
      <c r="HQ7" s="477"/>
      <c r="HR7" s="477"/>
      <c r="HS7" s="477"/>
      <c r="HT7" s="477"/>
      <c r="HU7" s="477"/>
      <c r="HV7" s="477"/>
      <c r="HW7" s="477"/>
      <c r="HX7" s="477"/>
      <c r="HY7" s="477"/>
      <c r="HZ7" s="477"/>
      <c r="IA7" s="477"/>
      <c r="IB7" s="477"/>
      <c r="IC7" s="477"/>
      <c r="ID7" s="477"/>
      <c r="IE7" s="477"/>
      <c r="IF7" s="477"/>
      <c r="IG7" s="477"/>
      <c r="IH7" s="477"/>
      <c r="II7" s="477"/>
      <c r="IJ7" s="477"/>
      <c r="IK7" s="477"/>
      <c r="IL7" s="477"/>
      <c r="IM7" s="477"/>
      <c r="IN7" s="477"/>
      <c r="IO7" s="477"/>
      <c r="IP7" s="477"/>
      <c r="IQ7" s="477"/>
      <c r="IR7" s="477"/>
      <c r="IS7" s="477"/>
      <c r="IT7" s="477"/>
      <c r="IU7" s="477"/>
    </row>
    <row r="8" spans="1:255">
      <c r="A8" s="487">
        <v>1</v>
      </c>
      <c r="B8" s="488" t="s">
        <v>757</v>
      </c>
      <c r="C8" s="489">
        <v>2551700</v>
      </c>
      <c r="D8" s="489">
        <f>C8</f>
        <v>2551700</v>
      </c>
      <c r="E8" s="489">
        <f>C8-D8</f>
        <v>0</v>
      </c>
    </row>
    <row r="9" spans="1:255">
      <c r="A9" s="487">
        <v>2</v>
      </c>
      <c r="B9" s="488" t="s">
        <v>758</v>
      </c>
      <c r="C9" s="489">
        <f>SUM(C10:C13)</f>
        <v>53513</v>
      </c>
      <c r="D9" s="489">
        <f>SUM(D10:D13)</f>
        <v>53513</v>
      </c>
      <c r="E9" s="489"/>
    </row>
    <row r="10" spans="1:255">
      <c r="A10" s="487" t="s">
        <v>131</v>
      </c>
      <c r="B10" s="488" t="s">
        <v>759</v>
      </c>
      <c r="C10" s="489">
        <v>5187</v>
      </c>
      <c r="D10" s="489">
        <f>C10</f>
        <v>5187</v>
      </c>
      <c r="E10" s="489"/>
      <c r="F10" s="474"/>
    </row>
    <row r="11" spans="1:255">
      <c r="A11" s="487" t="s">
        <v>131</v>
      </c>
      <c r="B11" s="488" t="s">
        <v>760</v>
      </c>
      <c r="C11" s="489">
        <v>47747</v>
      </c>
      <c r="D11" s="489">
        <f>C11</f>
        <v>47747</v>
      </c>
      <c r="E11" s="489"/>
    </row>
    <row r="12" spans="1:255" ht="31.5">
      <c r="A12" s="487" t="s">
        <v>131</v>
      </c>
      <c r="B12" s="488" t="s">
        <v>761</v>
      </c>
      <c r="C12" s="489">
        <v>419</v>
      </c>
      <c r="D12" s="489">
        <f>C12</f>
        <v>419</v>
      </c>
      <c r="E12" s="489"/>
    </row>
    <row r="13" spans="1:255">
      <c r="A13" s="487" t="s">
        <v>131</v>
      </c>
      <c r="B13" s="488" t="s">
        <v>762</v>
      </c>
      <c r="C13" s="489">
        <v>160</v>
      </c>
      <c r="D13" s="489">
        <f>C13</f>
        <v>160</v>
      </c>
      <c r="E13" s="489"/>
    </row>
    <row r="14" spans="1:255">
      <c r="A14" s="482" t="s">
        <v>24</v>
      </c>
      <c r="B14" s="485" t="s">
        <v>763</v>
      </c>
      <c r="C14" s="486">
        <f>SUM(C15:C16)</f>
        <v>1004.3</v>
      </c>
      <c r="D14" s="486">
        <f>SUM(D15:D16)</f>
        <v>1004.3</v>
      </c>
      <c r="E14" s="486">
        <f>SUM(E15:E16)</f>
        <v>0</v>
      </c>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c r="AZ14" s="477"/>
      <c r="BA14" s="477"/>
      <c r="BB14" s="477"/>
      <c r="BC14" s="477"/>
      <c r="BD14" s="477"/>
      <c r="BE14" s="477"/>
      <c r="BF14" s="477"/>
      <c r="BG14" s="477"/>
      <c r="BH14" s="477"/>
      <c r="BI14" s="477"/>
      <c r="BJ14" s="477"/>
      <c r="BK14" s="477"/>
      <c r="BL14" s="477"/>
      <c r="BM14" s="477"/>
      <c r="BN14" s="477"/>
      <c r="BO14" s="477"/>
      <c r="BP14" s="477"/>
      <c r="BQ14" s="477"/>
      <c r="BR14" s="477"/>
      <c r="BS14" s="477"/>
      <c r="BT14" s="477"/>
      <c r="BU14" s="477"/>
      <c r="BV14" s="477"/>
      <c r="BW14" s="477"/>
      <c r="BX14" s="477"/>
      <c r="BY14" s="477"/>
      <c r="BZ14" s="477"/>
      <c r="CA14" s="477"/>
      <c r="CB14" s="477"/>
      <c r="CC14" s="477"/>
      <c r="CD14" s="477"/>
      <c r="CE14" s="477"/>
      <c r="CF14" s="477"/>
      <c r="CG14" s="477"/>
      <c r="CH14" s="477"/>
      <c r="CI14" s="477"/>
      <c r="CJ14" s="477"/>
      <c r="CK14" s="477"/>
      <c r="CL14" s="477"/>
      <c r="CM14" s="477"/>
      <c r="CN14" s="477"/>
      <c r="CO14" s="477"/>
      <c r="CP14" s="477"/>
      <c r="CQ14" s="477"/>
      <c r="CR14" s="477"/>
      <c r="CS14" s="477"/>
      <c r="CT14" s="477"/>
      <c r="CU14" s="477"/>
      <c r="CV14" s="477"/>
      <c r="CW14" s="477"/>
      <c r="CX14" s="477"/>
      <c r="CY14" s="477"/>
      <c r="CZ14" s="477"/>
      <c r="DA14" s="477"/>
      <c r="DB14" s="477"/>
      <c r="DC14" s="477"/>
      <c r="DD14" s="477"/>
      <c r="DE14" s="477"/>
      <c r="DF14" s="477"/>
      <c r="DG14" s="477"/>
      <c r="DH14" s="477"/>
      <c r="DI14" s="477"/>
      <c r="DJ14" s="477"/>
      <c r="DK14" s="477"/>
      <c r="DL14" s="477"/>
      <c r="DM14" s="477"/>
      <c r="DN14" s="477"/>
      <c r="DO14" s="477"/>
      <c r="DP14" s="477"/>
      <c r="DQ14" s="477"/>
      <c r="DR14" s="477"/>
      <c r="DS14" s="477"/>
      <c r="DT14" s="477"/>
      <c r="DU14" s="477"/>
      <c r="DV14" s="477"/>
      <c r="DW14" s="477"/>
      <c r="DX14" s="477"/>
      <c r="DY14" s="477"/>
      <c r="DZ14" s="477"/>
      <c r="EA14" s="477"/>
      <c r="EB14" s="477"/>
      <c r="EC14" s="477"/>
      <c r="ED14" s="477"/>
      <c r="EE14" s="477"/>
      <c r="EF14" s="477"/>
      <c r="EG14" s="477"/>
      <c r="EH14" s="477"/>
      <c r="EI14" s="477"/>
      <c r="EJ14" s="477"/>
      <c r="EK14" s="477"/>
      <c r="EL14" s="477"/>
      <c r="EM14" s="477"/>
      <c r="EN14" s="477"/>
      <c r="EO14" s="477"/>
      <c r="EP14" s="477"/>
      <c r="EQ14" s="477"/>
      <c r="ER14" s="477"/>
      <c r="ES14" s="477"/>
      <c r="ET14" s="477"/>
      <c r="EU14" s="477"/>
      <c r="EV14" s="477"/>
      <c r="EW14" s="477"/>
      <c r="EX14" s="477"/>
      <c r="EY14" s="477"/>
      <c r="EZ14" s="477"/>
      <c r="FA14" s="477"/>
      <c r="FB14" s="477"/>
      <c r="FC14" s="477"/>
      <c r="FD14" s="477"/>
      <c r="FE14" s="477"/>
      <c r="FF14" s="477"/>
      <c r="FG14" s="477"/>
      <c r="FH14" s="477"/>
      <c r="FI14" s="477"/>
      <c r="FJ14" s="477"/>
      <c r="FK14" s="477"/>
      <c r="FL14" s="477"/>
      <c r="FM14" s="477"/>
      <c r="FN14" s="477"/>
      <c r="FO14" s="477"/>
      <c r="FP14" s="477"/>
      <c r="FQ14" s="477"/>
      <c r="FR14" s="477"/>
      <c r="FS14" s="477"/>
      <c r="FT14" s="477"/>
      <c r="FU14" s="477"/>
      <c r="FV14" s="477"/>
      <c r="FW14" s="477"/>
      <c r="FX14" s="477"/>
      <c r="FY14" s="477"/>
      <c r="FZ14" s="477"/>
      <c r="GA14" s="477"/>
      <c r="GB14" s="477"/>
      <c r="GC14" s="477"/>
      <c r="GD14" s="477"/>
      <c r="GE14" s="477"/>
      <c r="GF14" s="477"/>
      <c r="GG14" s="477"/>
      <c r="GH14" s="477"/>
      <c r="GI14" s="477"/>
      <c r="GJ14" s="477"/>
      <c r="GK14" s="477"/>
      <c r="GL14" s="477"/>
      <c r="GM14" s="477"/>
      <c r="GN14" s="477"/>
      <c r="GO14" s="477"/>
      <c r="GP14" s="477"/>
      <c r="GQ14" s="477"/>
      <c r="GR14" s="477"/>
      <c r="GS14" s="477"/>
      <c r="GT14" s="477"/>
      <c r="GU14" s="477"/>
      <c r="GV14" s="477"/>
      <c r="GW14" s="477"/>
      <c r="GX14" s="477"/>
      <c r="GY14" s="477"/>
      <c r="GZ14" s="477"/>
      <c r="HA14" s="477"/>
      <c r="HB14" s="477"/>
      <c r="HC14" s="477"/>
      <c r="HD14" s="477"/>
      <c r="HE14" s="477"/>
      <c r="HF14" s="477"/>
      <c r="HG14" s="477"/>
      <c r="HH14" s="477"/>
      <c r="HI14" s="477"/>
      <c r="HJ14" s="477"/>
      <c r="HK14" s="477"/>
      <c r="HL14" s="477"/>
      <c r="HM14" s="477"/>
      <c r="HN14" s="477"/>
      <c r="HO14" s="477"/>
      <c r="HP14" s="477"/>
      <c r="HQ14" s="477"/>
      <c r="HR14" s="477"/>
      <c r="HS14" s="477"/>
      <c r="HT14" s="477"/>
      <c r="HU14" s="477"/>
      <c r="HV14" s="477"/>
      <c r="HW14" s="477"/>
      <c r="HX14" s="477"/>
      <c r="HY14" s="477"/>
      <c r="HZ14" s="477"/>
      <c r="IA14" s="477"/>
      <c r="IB14" s="477"/>
      <c r="IC14" s="477"/>
      <c r="ID14" s="477"/>
      <c r="IE14" s="477"/>
      <c r="IF14" s="477"/>
      <c r="IG14" s="477"/>
      <c r="IH14" s="477"/>
      <c r="II14" s="477"/>
      <c r="IJ14" s="477"/>
      <c r="IK14" s="477"/>
      <c r="IL14" s="477"/>
      <c r="IM14" s="477"/>
      <c r="IN14" s="477"/>
      <c r="IO14" s="477"/>
      <c r="IP14" s="477"/>
      <c r="IQ14" s="477"/>
      <c r="IR14" s="477"/>
      <c r="IS14" s="477"/>
      <c r="IT14" s="477"/>
      <c r="IU14" s="477"/>
    </row>
    <row r="15" spans="1:255" ht="63">
      <c r="A15" s="487">
        <v>1</v>
      </c>
      <c r="B15" s="490" t="str">
        <f>'[1]06c. BSMT 2023'!B24</f>
        <v xml:space="preserve">Bổ sung kinh phí hỗ trợ cán bộ quản lý, giáo viên, nhân viên trong các cơ sở giáo dục mầm non, giáo dục tiểu học ngoài công lập gặp khó khăn do đại dịch Covid-19 </v>
      </c>
      <c r="C15" s="489">
        <f>'[1]06c. BSMT 2023'!C24</f>
        <v>1004.3</v>
      </c>
      <c r="D15" s="489">
        <f>C15</f>
        <v>1004.3</v>
      </c>
      <c r="E15" s="489">
        <f>C15-D15</f>
        <v>0</v>
      </c>
    </row>
    <row r="16" spans="1:255">
      <c r="A16" s="491"/>
      <c r="B16" s="492"/>
      <c r="C16" s="493"/>
      <c r="D16" s="493"/>
      <c r="E16" s="493"/>
    </row>
  </sheetData>
  <mergeCells count="3">
    <mergeCell ref="A2:E2"/>
    <mergeCell ref="A3:E3"/>
    <mergeCell ref="D4:E4"/>
  </mergeCells>
  <pageMargins left="0.70866141732283472" right="0.11811023622047245" top="0.35433070866141736"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9"/>
  <sheetViews>
    <sheetView zoomScale="85" zoomScaleNormal="85" workbookViewId="0">
      <selection activeCell="A4" sqref="A4"/>
    </sheetView>
  </sheetViews>
  <sheetFormatPr defaultRowHeight="16.5"/>
  <cols>
    <col min="1" max="1" width="6" style="494" customWidth="1"/>
    <col min="2" max="2" width="65" style="495" customWidth="1"/>
    <col min="3" max="3" width="13.5703125" style="495" customWidth="1"/>
    <col min="4" max="4" width="12.5703125" style="495" customWidth="1"/>
    <col min="5" max="5" width="12.85546875" style="495" customWidth="1"/>
    <col min="6" max="6" width="12.5703125" style="495" customWidth="1"/>
    <col min="7" max="7" width="12.85546875" style="495" customWidth="1"/>
    <col min="8" max="8" width="12.42578125" style="495" customWidth="1"/>
    <col min="9" max="9" width="13.5703125" style="495" customWidth="1"/>
    <col min="10" max="10" width="11.28515625" style="495" customWidth="1"/>
    <col min="11" max="11" width="10.85546875" style="495" customWidth="1"/>
    <col min="12" max="255" width="9.140625" style="495"/>
    <col min="256" max="256" width="6" style="495" customWidth="1"/>
    <col min="257" max="257" width="65" style="495" customWidth="1"/>
    <col min="258" max="258" width="13.5703125" style="495" customWidth="1"/>
    <col min="259" max="259" width="12.5703125" style="495" customWidth="1"/>
    <col min="260" max="260" width="12.85546875" style="495" customWidth="1"/>
    <col min="261" max="261" width="12.5703125" style="495" customWidth="1"/>
    <col min="262" max="262" width="12.85546875" style="495" customWidth="1"/>
    <col min="263" max="263" width="12.42578125" style="495" customWidth="1"/>
    <col min="264" max="264" width="13.5703125" style="495" customWidth="1"/>
    <col min="265" max="265" width="11.28515625" style="495" customWidth="1"/>
    <col min="266" max="266" width="10.85546875" style="495" customWidth="1"/>
    <col min="267" max="511" width="9.140625" style="495"/>
    <col min="512" max="512" width="6" style="495" customWidth="1"/>
    <col min="513" max="513" width="65" style="495" customWidth="1"/>
    <col min="514" max="514" width="13.5703125" style="495" customWidth="1"/>
    <col min="515" max="515" width="12.5703125" style="495" customWidth="1"/>
    <col min="516" max="516" width="12.85546875" style="495" customWidth="1"/>
    <col min="517" max="517" width="12.5703125" style="495" customWidth="1"/>
    <col min="518" max="518" width="12.85546875" style="495" customWidth="1"/>
    <col min="519" max="519" width="12.42578125" style="495" customWidth="1"/>
    <col min="520" max="520" width="13.5703125" style="495" customWidth="1"/>
    <col min="521" max="521" width="11.28515625" style="495" customWidth="1"/>
    <col min="522" max="522" width="10.85546875" style="495" customWidth="1"/>
    <col min="523" max="767" width="9.140625" style="495"/>
    <col min="768" max="768" width="6" style="495" customWidth="1"/>
    <col min="769" max="769" width="65" style="495" customWidth="1"/>
    <col min="770" max="770" width="13.5703125" style="495" customWidth="1"/>
    <col min="771" max="771" width="12.5703125" style="495" customWidth="1"/>
    <col min="772" max="772" width="12.85546875" style="495" customWidth="1"/>
    <col min="773" max="773" width="12.5703125" style="495" customWidth="1"/>
    <col min="774" max="774" width="12.85546875" style="495" customWidth="1"/>
    <col min="775" max="775" width="12.42578125" style="495" customWidth="1"/>
    <col min="776" max="776" width="13.5703125" style="495" customWidth="1"/>
    <col min="777" max="777" width="11.28515625" style="495" customWidth="1"/>
    <col min="778" max="778" width="10.85546875" style="495" customWidth="1"/>
    <col min="779" max="1023" width="9.140625" style="495"/>
    <col min="1024" max="1024" width="6" style="495" customWidth="1"/>
    <col min="1025" max="1025" width="65" style="495" customWidth="1"/>
    <col min="1026" max="1026" width="13.5703125" style="495" customWidth="1"/>
    <col min="1027" max="1027" width="12.5703125" style="495" customWidth="1"/>
    <col min="1028" max="1028" width="12.85546875" style="495" customWidth="1"/>
    <col min="1029" max="1029" width="12.5703125" style="495" customWidth="1"/>
    <col min="1030" max="1030" width="12.85546875" style="495" customWidth="1"/>
    <col min="1031" max="1031" width="12.42578125" style="495" customWidth="1"/>
    <col min="1032" max="1032" width="13.5703125" style="495" customWidth="1"/>
    <col min="1033" max="1033" width="11.28515625" style="495" customWidth="1"/>
    <col min="1034" max="1034" width="10.85546875" style="495" customWidth="1"/>
    <col min="1035" max="1279" width="9.140625" style="495"/>
    <col min="1280" max="1280" width="6" style="495" customWidth="1"/>
    <col min="1281" max="1281" width="65" style="495" customWidth="1"/>
    <col min="1282" max="1282" width="13.5703125" style="495" customWidth="1"/>
    <col min="1283" max="1283" width="12.5703125" style="495" customWidth="1"/>
    <col min="1284" max="1284" width="12.85546875" style="495" customWidth="1"/>
    <col min="1285" max="1285" width="12.5703125" style="495" customWidth="1"/>
    <col min="1286" max="1286" width="12.85546875" style="495" customWidth="1"/>
    <col min="1287" max="1287" width="12.42578125" style="495" customWidth="1"/>
    <col min="1288" max="1288" width="13.5703125" style="495" customWidth="1"/>
    <col min="1289" max="1289" width="11.28515625" style="495" customWidth="1"/>
    <col min="1290" max="1290" width="10.85546875" style="495" customWidth="1"/>
    <col min="1291" max="1535" width="9.140625" style="495"/>
    <col min="1536" max="1536" width="6" style="495" customWidth="1"/>
    <col min="1537" max="1537" width="65" style="495" customWidth="1"/>
    <col min="1538" max="1538" width="13.5703125" style="495" customWidth="1"/>
    <col min="1539" max="1539" width="12.5703125" style="495" customWidth="1"/>
    <col min="1540" max="1540" width="12.85546875" style="495" customWidth="1"/>
    <col min="1541" max="1541" width="12.5703125" style="495" customWidth="1"/>
    <col min="1542" max="1542" width="12.85546875" style="495" customWidth="1"/>
    <col min="1543" max="1543" width="12.42578125" style="495" customWidth="1"/>
    <col min="1544" max="1544" width="13.5703125" style="495" customWidth="1"/>
    <col min="1545" max="1545" width="11.28515625" style="495" customWidth="1"/>
    <col min="1546" max="1546" width="10.85546875" style="495" customWidth="1"/>
    <col min="1547" max="1791" width="9.140625" style="495"/>
    <col min="1792" max="1792" width="6" style="495" customWidth="1"/>
    <col min="1793" max="1793" width="65" style="495" customWidth="1"/>
    <col min="1794" max="1794" width="13.5703125" style="495" customWidth="1"/>
    <col min="1795" max="1795" width="12.5703125" style="495" customWidth="1"/>
    <col min="1796" max="1796" width="12.85546875" style="495" customWidth="1"/>
    <col min="1797" max="1797" width="12.5703125" style="495" customWidth="1"/>
    <col min="1798" max="1798" width="12.85546875" style="495" customWidth="1"/>
    <col min="1799" max="1799" width="12.42578125" style="495" customWidth="1"/>
    <col min="1800" max="1800" width="13.5703125" style="495" customWidth="1"/>
    <col min="1801" max="1801" width="11.28515625" style="495" customWidth="1"/>
    <col min="1802" max="1802" width="10.85546875" style="495" customWidth="1"/>
    <col min="1803" max="2047" width="9.140625" style="495"/>
    <col min="2048" max="2048" width="6" style="495" customWidth="1"/>
    <col min="2049" max="2049" width="65" style="495" customWidth="1"/>
    <col min="2050" max="2050" width="13.5703125" style="495" customWidth="1"/>
    <col min="2051" max="2051" width="12.5703125" style="495" customWidth="1"/>
    <col min="2052" max="2052" width="12.85546875" style="495" customWidth="1"/>
    <col min="2053" max="2053" width="12.5703125" style="495" customWidth="1"/>
    <col min="2054" max="2054" width="12.85546875" style="495" customWidth="1"/>
    <col min="2055" max="2055" width="12.42578125" style="495" customWidth="1"/>
    <col min="2056" max="2056" width="13.5703125" style="495" customWidth="1"/>
    <col min="2057" max="2057" width="11.28515625" style="495" customWidth="1"/>
    <col min="2058" max="2058" width="10.85546875" style="495" customWidth="1"/>
    <col min="2059" max="2303" width="9.140625" style="495"/>
    <col min="2304" max="2304" width="6" style="495" customWidth="1"/>
    <col min="2305" max="2305" width="65" style="495" customWidth="1"/>
    <col min="2306" max="2306" width="13.5703125" style="495" customWidth="1"/>
    <col min="2307" max="2307" width="12.5703125" style="495" customWidth="1"/>
    <col min="2308" max="2308" width="12.85546875" style="495" customWidth="1"/>
    <col min="2309" max="2309" width="12.5703125" style="495" customWidth="1"/>
    <col min="2310" max="2310" width="12.85546875" style="495" customWidth="1"/>
    <col min="2311" max="2311" width="12.42578125" style="495" customWidth="1"/>
    <col min="2312" max="2312" width="13.5703125" style="495" customWidth="1"/>
    <col min="2313" max="2313" width="11.28515625" style="495" customWidth="1"/>
    <col min="2314" max="2314" width="10.85546875" style="495" customWidth="1"/>
    <col min="2315" max="2559" width="9.140625" style="495"/>
    <col min="2560" max="2560" width="6" style="495" customWidth="1"/>
    <col min="2561" max="2561" width="65" style="495" customWidth="1"/>
    <col min="2562" max="2562" width="13.5703125" style="495" customWidth="1"/>
    <col min="2563" max="2563" width="12.5703125" style="495" customWidth="1"/>
    <col min="2564" max="2564" width="12.85546875" style="495" customWidth="1"/>
    <col min="2565" max="2565" width="12.5703125" style="495" customWidth="1"/>
    <col min="2566" max="2566" width="12.85546875" style="495" customWidth="1"/>
    <col min="2567" max="2567" width="12.42578125" style="495" customWidth="1"/>
    <col min="2568" max="2568" width="13.5703125" style="495" customWidth="1"/>
    <col min="2569" max="2569" width="11.28515625" style="495" customWidth="1"/>
    <col min="2570" max="2570" width="10.85546875" style="495" customWidth="1"/>
    <col min="2571" max="2815" width="9.140625" style="495"/>
    <col min="2816" max="2816" width="6" style="495" customWidth="1"/>
    <col min="2817" max="2817" width="65" style="495" customWidth="1"/>
    <col min="2818" max="2818" width="13.5703125" style="495" customWidth="1"/>
    <col min="2819" max="2819" width="12.5703125" style="495" customWidth="1"/>
    <col min="2820" max="2820" width="12.85546875" style="495" customWidth="1"/>
    <col min="2821" max="2821" width="12.5703125" style="495" customWidth="1"/>
    <col min="2822" max="2822" width="12.85546875" style="495" customWidth="1"/>
    <col min="2823" max="2823" width="12.42578125" style="495" customWidth="1"/>
    <col min="2824" max="2824" width="13.5703125" style="495" customWidth="1"/>
    <col min="2825" max="2825" width="11.28515625" style="495" customWidth="1"/>
    <col min="2826" max="2826" width="10.85546875" style="495" customWidth="1"/>
    <col min="2827" max="3071" width="9.140625" style="495"/>
    <col min="3072" max="3072" width="6" style="495" customWidth="1"/>
    <col min="3073" max="3073" width="65" style="495" customWidth="1"/>
    <col min="3074" max="3074" width="13.5703125" style="495" customWidth="1"/>
    <col min="3075" max="3075" width="12.5703125" style="495" customWidth="1"/>
    <col min="3076" max="3076" width="12.85546875" style="495" customWidth="1"/>
    <col min="3077" max="3077" width="12.5703125" style="495" customWidth="1"/>
    <col min="3078" max="3078" width="12.85546875" style="495" customWidth="1"/>
    <col min="3079" max="3079" width="12.42578125" style="495" customWidth="1"/>
    <col min="3080" max="3080" width="13.5703125" style="495" customWidth="1"/>
    <col min="3081" max="3081" width="11.28515625" style="495" customWidth="1"/>
    <col min="3082" max="3082" width="10.85546875" style="495" customWidth="1"/>
    <col min="3083" max="3327" width="9.140625" style="495"/>
    <col min="3328" max="3328" width="6" style="495" customWidth="1"/>
    <col min="3329" max="3329" width="65" style="495" customWidth="1"/>
    <col min="3330" max="3330" width="13.5703125" style="495" customWidth="1"/>
    <col min="3331" max="3331" width="12.5703125" style="495" customWidth="1"/>
    <col min="3332" max="3332" width="12.85546875" style="495" customWidth="1"/>
    <col min="3333" max="3333" width="12.5703125" style="495" customWidth="1"/>
    <col min="3334" max="3334" width="12.85546875" style="495" customWidth="1"/>
    <col min="3335" max="3335" width="12.42578125" style="495" customWidth="1"/>
    <col min="3336" max="3336" width="13.5703125" style="495" customWidth="1"/>
    <col min="3337" max="3337" width="11.28515625" style="495" customWidth="1"/>
    <col min="3338" max="3338" width="10.85546875" style="495" customWidth="1"/>
    <col min="3339" max="3583" width="9.140625" style="495"/>
    <col min="3584" max="3584" width="6" style="495" customWidth="1"/>
    <col min="3585" max="3585" width="65" style="495" customWidth="1"/>
    <col min="3586" max="3586" width="13.5703125" style="495" customWidth="1"/>
    <col min="3587" max="3587" width="12.5703125" style="495" customWidth="1"/>
    <col min="3588" max="3588" width="12.85546875" style="495" customWidth="1"/>
    <col min="3589" max="3589" width="12.5703125" style="495" customWidth="1"/>
    <col min="3590" max="3590" width="12.85546875" style="495" customWidth="1"/>
    <col min="3591" max="3591" width="12.42578125" style="495" customWidth="1"/>
    <col min="3592" max="3592" width="13.5703125" style="495" customWidth="1"/>
    <col min="3593" max="3593" width="11.28515625" style="495" customWidth="1"/>
    <col min="3594" max="3594" width="10.85546875" style="495" customWidth="1"/>
    <col min="3595" max="3839" width="9.140625" style="495"/>
    <col min="3840" max="3840" width="6" style="495" customWidth="1"/>
    <col min="3841" max="3841" width="65" style="495" customWidth="1"/>
    <col min="3842" max="3842" width="13.5703125" style="495" customWidth="1"/>
    <col min="3843" max="3843" width="12.5703125" style="495" customWidth="1"/>
    <col min="3844" max="3844" width="12.85546875" style="495" customWidth="1"/>
    <col min="3845" max="3845" width="12.5703125" style="495" customWidth="1"/>
    <col min="3846" max="3846" width="12.85546875" style="495" customWidth="1"/>
    <col min="3847" max="3847" width="12.42578125" style="495" customWidth="1"/>
    <col min="3848" max="3848" width="13.5703125" style="495" customWidth="1"/>
    <col min="3849" max="3849" width="11.28515625" style="495" customWidth="1"/>
    <col min="3850" max="3850" width="10.85546875" style="495" customWidth="1"/>
    <col min="3851" max="4095" width="9.140625" style="495"/>
    <col min="4096" max="4096" width="6" style="495" customWidth="1"/>
    <col min="4097" max="4097" width="65" style="495" customWidth="1"/>
    <col min="4098" max="4098" width="13.5703125" style="495" customWidth="1"/>
    <col min="4099" max="4099" width="12.5703125" style="495" customWidth="1"/>
    <col min="4100" max="4100" width="12.85546875" style="495" customWidth="1"/>
    <col min="4101" max="4101" width="12.5703125" style="495" customWidth="1"/>
    <col min="4102" max="4102" width="12.85546875" style="495" customWidth="1"/>
    <col min="4103" max="4103" width="12.42578125" style="495" customWidth="1"/>
    <col min="4104" max="4104" width="13.5703125" style="495" customWidth="1"/>
    <col min="4105" max="4105" width="11.28515625" style="495" customWidth="1"/>
    <col min="4106" max="4106" width="10.85546875" style="495" customWidth="1"/>
    <col min="4107" max="4351" width="9.140625" style="495"/>
    <col min="4352" max="4352" width="6" style="495" customWidth="1"/>
    <col min="4353" max="4353" width="65" style="495" customWidth="1"/>
    <col min="4354" max="4354" width="13.5703125" style="495" customWidth="1"/>
    <col min="4355" max="4355" width="12.5703125" style="495" customWidth="1"/>
    <col min="4356" max="4356" width="12.85546875" style="495" customWidth="1"/>
    <col min="4357" max="4357" width="12.5703125" style="495" customWidth="1"/>
    <col min="4358" max="4358" width="12.85546875" style="495" customWidth="1"/>
    <col min="4359" max="4359" width="12.42578125" style="495" customWidth="1"/>
    <col min="4360" max="4360" width="13.5703125" style="495" customWidth="1"/>
    <col min="4361" max="4361" width="11.28515625" style="495" customWidth="1"/>
    <col min="4362" max="4362" width="10.85546875" style="495" customWidth="1"/>
    <col min="4363" max="4607" width="9.140625" style="495"/>
    <col min="4608" max="4608" width="6" style="495" customWidth="1"/>
    <col min="4609" max="4609" width="65" style="495" customWidth="1"/>
    <col min="4610" max="4610" width="13.5703125" style="495" customWidth="1"/>
    <col min="4611" max="4611" width="12.5703125" style="495" customWidth="1"/>
    <col min="4612" max="4612" width="12.85546875" style="495" customWidth="1"/>
    <col min="4613" max="4613" width="12.5703125" style="495" customWidth="1"/>
    <col min="4614" max="4614" width="12.85546875" style="495" customWidth="1"/>
    <col min="4615" max="4615" width="12.42578125" style="495" customWidth="1"/>
    <col min="4616" max="4616" width="13.5703125" style="495" customWidth="1"/>
    <col min="4617" max="4617" width="11.28515625" style="495" customWidth="1"/>
    <col min="4618" max="4618" width="10.85546875" style="495" customWidth="1"/>
    <col min="4619" max="4863" width="9.140625" style="495"/>
    <col min="4864" max="4864" width="6" style="495" customWidth="1"/>
    <col min="4865" max="4865" width="65" style="495" customWidth="1"/>
    <col min="4866" max="4866" width="13.5703125" style="495" customWidth="1"/>
    <col min="4867" max="4867" width="12.5703125" style="495" customWidth="1"/>
    <col min="4868" max="4868" width="12.85546875" style="495" customWidth="1"/>
    <col min="4869" max="4869" width="12.5703125" style="495" customWidth="1"/>
    <col min="4870" max="4870" width="12.85546875" style="495" customWidth="1"/>
    <col min="4871" max="4871" width="12.42578125" style="495" customWidth="1"/>
    <col min="4872" max="4872" width="13.5703125" style="495" customWidth="1"/>
    <col min="4873" max="4873" width="11.28515625" style="495" customWidth="1"/>
    <col min="4874" max="4874" width="10.85546875" style="495" customWidth="1"/>
    <col min="4875" max="5119" width="9.140625" style="495"/>
    <col min="5120" max="5120" width="6" style="495" customWidth="1"/>
    <col min="5121" max="5121" width="65" style="495" customWidth="1"/>
    <col min="5122" max="5122" width="13.5703125" style="495" customWidth="1"/>
    <col min="5123" max="5123" width="12.5703125" style="495" customWidth="1"/>
    <col min="5124" max="5124" width="12.85546875" style="495" customWidth="1"/>
    <col min="5125" max="5125" width="12.5703125" style="495" customWidth="1"/>
    <col min="5126" max="5126" width="12.85546875" style="495" customWidth="1"/>
    <col min="5127" max="5127" width="12.42578125" style="495" customWidth="1"/>
    <col min="5128" max="5128" width="13.5703125" style="495" customWidth="1"/>
    <col min="5129" max="5129" width="11.28515625" style="495" customWidth="1"/>
    <col min="5130" max="5130" width="10.85546875" style="495" customWidth="1"/>
    <col min="5131" max="5375" width="9.140625" style="495"/>
    <col min="5376" max="5376" width="6" style="495" customWidth="1"/>
    <col min="5377" max="5377" width="65" style="495" customWidth="1"/>
    <col min="5378" max="5378" width="13.5703125" style="495" customWidth="1"/>
    <col min="5379" max="5379" width="12.5703125" style="495" customWidth="1"/>
    <col min="5380" max="5380" width="12.85546875" style="495" customWidth="1"/>
    <col min="5381" max="5381" width="12.5703125" style="495" customWidth="1"/>
    <col min="5382" max="5382" width="12.85546875" style="495" customWidth="1"/>
    <col min="5383" max="5383" width="12.42578125" style="495" customWidth="1"/>
    <col min="5384" max="5384" width="13.5703125" style="495" customWidth="1"/>
    <col min="5385" max="5385" width="11.28515625" style="495" customWidth="1"/>
    <col min="5386" max="5386" width="10.85546875" style="495" customWidth="1"/>
    <col min="5387" max="5631" width="9.140625" style="495"/>
    <col min="5632" max="5632" width="6" style="495" customWidth="1"/>
    <col min="5633" max="5633" width="65" style="495" customWidth="1"/>
    <col min="5634" max="5634" width="13.5703125" style="495" customWidth="1"/>
    <col min="5635" max="5635" width="12.5703125" style="495" customWidth="1"/>
    <col min="5636" max="5636" width="12.85546875" style="495" customWidth="1"/>
    <col min="5637" max="5637" width="12.5703125" style="495" customWidth="1"/>
    <col min="5638" max="5638" width="12.85546875" style="495" customWidth="1"/>
    <col min="5639" max="5639" width="12.42578125" style="495" customWidth="1"/>
    <col min="5640" max="5640" width="13.5703125" style="495" customWidth="1"/>
    <col min="5641" max="5641" width="11.28515625" style="495" customWidth="1"/>
    <col min="5642" max="5642" width="10.85546875" style="495" customWidth="1"/>
    <col min="5643" max="5887" width="9.140625" style="495"/>
    <col min="5888" max="5888" width="6" style="495" customWidth="1"/>
    <col min="5889" max="5889" width="65" style="495" customWidth="1"/>
    <col min="5890" max="5890" width="13.5703125" style="495" customWidth="1"/>
    <col min="5891" max="5891" width="12.5703125" style="495" customWidth="1"/>
    <col min="5892" max="5892" width="12.85546875" style="495" customWidth="1"/>
    <col min="5893" max="5893" width="12.5703125" style="495" customWidth="1"/>
    <col min="5894" max="5894" width="12.85546875" style="495" customWidth="1"/>
    <col min="5895" max="5895" width="12.42578125" style="495" customWidth="1"/>
    <col min="5896" max="5896" width="13.5703125" style="495" customWidth="1"/>
    <col min="5897" max="5897" width="11.28515625" style="495" customWidth="1"/>
    <col min="5898" max="5898" width="10.85546875" style="495" customWidth="1"/>
    <col min="5899" max="6143" width="9.140625" style="495"/>
    <col min="6144" max="6144" width="6" style="495" customWidth="1"/>
    <col min="6145" max="6145" width="65" style="495" customWidth="1"/>
    <col min="6146" max="6146" width="13.5703125" style="495" customWidth="1"/>
    <col min="6147" max="6147" width="12.5703125" style="495" customWidth="1"/>
    <col min="6148" max="6148" width="12.85546875" style="495" customWidth="1"/>
    <col min="6149" max="6149" width="12.5703125" style="495" customWidth="1"/>
    <col min="6150" max="6150" width="12.85546875" style="495" customWidth="1"/>
    <col min="6151" max="6151" width="12.42578125" style="495" customWidth="1"/>
    <col min="6152" max="6152" width="13.5703125" style="495" customWidth="1"/>
    <col min="6153" max="6153" width="11.28515625" style="495" customWidth="1"/>
    <col min="6154" max="6154" width="10.85546875" style="495" customWidth="1"/>
    <col min="6155" max="6399" width="9.140625" style="495"/>
    <col min="6400" max="6400" width="6" style="495" customWidth="1"/>
    <col min="6401" max="6401" width="65" style="495" customWidth="1"/>
    <col min="6402" max="6402" width="13.5703125" style="495" customWidth="1"/>
    <col min="6403" max="6403" width="12.5703125" style="495" customWidth="1"/>
    <col min="6404" max="6404" width="12.85546875" style="495" customWidth="1"/>
    <col min="6405" max="6405" width="12.5703125" style="495" customWidth="1"/>
    <col min="6406" max="6406" width="12.85546875" style="495" customWidth="1"/>
    <col min="6407" max="6407" width="12.42578125" style="495" customWidth="1"/>
    <col min="6408" max="6408" width="13.5703125" style="495" customWidth="1"/>
    <col min="6409" max="6409" width="11.28515625" style="495" customWidth="1"/>
    <col min="6410" max="6410" width="10.85546875" style="495" customWidth="1"/>
    <col min="6411" max="6655" width="9.140625" style="495"/>
    <col min="6656" max="6656" width="6" style="495" customWidth="1"/>
    <col min="6657" max="6657" width="65" style="495" customWidth="1"/>
    <col min="6658" max="6658" width="13.5703125" style="495" customWidth="1"/>
    <col min="6659" max="6659" width="12.5703125" style="495" customWidth="1"/>
    <col min="6660" max="6660" width="12.85546875" style="495" customWidth="1"/>
    <col min="6661" max="6661" width="12.5703125" style="495" customWidth="1"/>
    <col min="6662" max="6662" width="12.85546875" style="495" customWidth="1"/>
    <col min="6663" max="6663" width="12.42578125" style="495" customWidth="1"/>
    <col min="6664" max="6664" width="13.5703125" style="495" customWidth="1"/>
    <col min="6665" max="6665" width="11.28515625" style="495" customWidth="1"/>
    <col min="6666" max="6666" width="10.85546875" style="495" customWidth="1"/>
    <col min="6667" max="6911" width="9.140625" style="495"/>
    <col min="6912" max="6912" width="6" style="495" customWidth="1"/>
    <col min="6913" max="6913" width="65" style="495" customWidth="1"/>
    <col min="6914" max="6914" width="13.5703125" style="495" customWidth="1"/>
    <col min="6915" max="6915" width="12.5703125" style="495" customWidth="1"/>
    <col min="6916" max="6916" width="12.85546875" style="495" customWidth="1"/>
    <col min="6917" max="6917" width="12.5703125" style="495" customWidth="1"/>
    <col min="6918" max="6918" width="12.85546875" style="495" customWidth="1"/>
    <col min="6919" max="6919" width="12.42578125" style="495" customWidth="1"/>
    <col min="6920" max="6920" width="13.5703125" style="495" customWidth="1"/>
    <col min="6921" max="6921" width="11.28515625" style="495" customWidth="1"/>
    <col min="6922" max="6922" width="10.85546875" style="495" customWidth="1"/>
    <col min="6923" max="7167" width="9.140625" style="495"/>
    <col min="7168" max="7168" width="6" style="495" customWidth="1"/>
    <col min="7169" max="7169" width="65" style="495" customWidth="1"/>
    <col min="7170" max="7170" width="13.5703125" style="495" customWidth="1"/>
    <col min="7171" max="7171" width="12.5703125" style="495" customWidth="1"/>
    <col min="7172" max="7172" width="12.85546875" style="495" customWidth="1"/>
    <col min="7173" max="7173" width="12.5703125" style="495" customWidth="1"/>
    <col min="7174" max="7174" width="12.85546875" style="495" customWidth="1"/>
    <col min="7175" max="7175" width="12.42578125" style="495" customWidth="1"/>
    <col min="7176" max="7176" width="13.5703125" style="495" customWidth="1"/>
    <col min="7177" max="7177" width="11.28515625" style="495" customWidth="1"/>
    <col min="7178" max="7178" width="10.85546875" style="495" customWidth="1"/>
    <col min="7179" max="7423" width="9.140625" style="495"/>
    <col min="7424" max="7424" width="6" style="495" customWidth="1"/>
    <col min="7425" max="7425" width="65" style="495" customWidth="1"/>
    <col min="7426" max="7426" width="13.5703125" style="495" customWidth="1"/>
    <col min="7427" max="7427" width="12.5703125" style="495" customWidth="1"/>
    <col min="7428" max="7428" width="12.85546875" style="495" customWidth="1"/>
    <col min="7429" max="7429" width="12.5703125" style="495" customWidth="1"/>
    <col min="7430" max="7430" width="12.85546875" style="495" customWidth="1"/>
    <col min="7431" max="7431" width="12.42578125" style="495" customWidth="1"/>
    <col min="7432" max="7432" width="13.5703125" style="495" customWidth="1"/>
    <col min="7433" max="7433" width="11.28515625" style="495" customWidth="1"/>
    <col min="7434" max="7434" width="10.85546875" style="495" customWidth="1"/>
    <col min="7435" max="7679" width="9.140625" style="495"/>
    <col min="7680" max="7680" width="6" style="495" customWidth="1"/>
    <col min="7681" max="7681" width="65" style="495" customWidth="1"/>
    <col min="7682" max="7682" width="13.5703125" style="495" customWidth="1"/>
    <col min="7683" max="7683" width="12.5703125" style="495" customWidth="1"/>
    <col min="7684" max="7684" width="12.85546875" style="495" customWidth="1"/>
    <col min="7685" max="7685" width="12.5703125" style="495" customWidth="1"/>
    <col min="7686" max="7686" width="12.85546875" style="495" customWidth="1"/>
    <col min="7687" max="7687" width="12.42578125" style="495" customWidth="1"/>
    <col min="7688" max="7688" width="13.5703125" style="495" customWidth="1"/>
    <col min="7689" max="7689" width="11.28515625" style="495" customWidth="1"/>
    <col min="7690" max="7690" width="10.85546875" style="495" customWidth="1"/>
    <col min="7691" max="7935" width="9.140625" style="495"/>
    <col min="7936" max="7936" width="6" style="495" customWidth="1"/>
    <col min="7937" max="7937" width="65" style="495" customWidth="1"/>
    <col min="7938" max="7938" width="13.5703125" style="495" customWidth="1"/>
    <col min="7939" max="7939" width="12.5703125" style="495" customWidth="1"/>
    <col min="7940" max="7940" width="12.85546875" style="495" customWidth="1"/>
    <col min="7941" max="7941" width="12.5703125" style="495" customWidth="1"/>
    <col min="7942" max="7942" width="12.85546875" style="495" customWidth="1"/>
    <col min="7943" max="7943" width="12.42578125" style="495" customWidth="1"/>
    <col min="7944" max="7944" width="13.5703125" style="495" customWidth="1"/>
    <col min="7945" max="7945" width="11.28515625" style="495" customWidth="1"/>
    <col min="7946" max="7946" width="10.85546875" style="495" customWidth="1"/>
    <col min="7947" max="8191" width="9.140625" style="495"/>
    <col min="8192" max="8192" width="6" style="495" customWidth="1"/>
    <col min="8193" max="8193" width="65" style="495" customWidth="1"/>
    <col min="8194" max="8194" width="13.5703125" style="495" customWidth="1"/>
    <col min="8195" max="8195" width="12.5703125" style="495" customWidth="1"/>
    <col min="8196" max="8196" width="12.85546875" style="495" customWidth="1"/>
    <col min="8197" max="8197" width="12.5703125" style="495" customWidth="1"/>
    <col min="8198" max="8198" width="12.85546875" style="495" customWidth="1"/>
    <col min="8199" max="8199" width="12.42578125" style="495" customWidth="1"/>
    <col min="8200" max="8200" width="13.5703125" style="495" customWidth="1"/>
    <col min="8201" max="8201" width="11.28515625" style="495" customWidth="1"/>
    <col min="8202" max="8202" width="10.85546875" style="495" customWidth="1"/>
    <col min="8203" max="8447" width="9.140625" style="495"/>
    <col min="8448" max="8448" width="6" style="495" customWidth="1"/>
    <col min="8449" max="8449" width="65" style="495" customWidth="1"/>
    <col min="8450" max="8450" width="13.5703125" style="495" customWidth="1"/>
    <col min="8451" max="8451" width="12.5703125" style="495" customWidth="1"/>
    <col min="8452" max="8452" width="12.85546875" style="495" customWidth="1"/>
    <col min="8453" max="8453" width="12.5703125" style="495" customWidth="1"/>
    <col min="8454" max="8454" width="12.85546875" style="495" customWidth="1"/>
    <col min="8455" max="8455" width="12.42578125" style="495" customWidth="1"/>
    <col min="8456" max="8456" width="13.5703125" style="495" customWidth="1"/>
    <col min="8457" max="8457" width="11.28515625" style="495" customWidth="1"/>
    <col min="8458" max="8458" width="10.85546875" style="495" customWidth="1"/>
    <col min="8459" max="8703" width="9.140625" style="495"/>
    <col min="8704" max="8704" width="6" style="495" customWidth="1"/>
    <col min="8705" max="8705" width="65" style="495" customWidth="1"/>
    <col min="8706" max="8706" width="13.5703125" style="495" customWidth="1"/>
    <col min="8707" max="8707" width="12.5703125" style="495" customWidth="1"/>
    <col min="8708" max="8708" width="12.85546875" style="495" customWidth="1"/>
    <col min="8709" max="8709" width="12.5703125" style="495" customWidth="1"/>
    <col min="8710" max="8710" width="12.85546875" style="495" customWidth="1"/>
    <col min="8711" max="8711" width="12.42578125" style="495" customWidth="1"/>
    <col min="8712" max="8712" width="13.5703125" style="495" customWidth="1"/>
    <col min="8713" max="8713" width="11.28515625" style="495" customWidth="1"/>
    <col min="8714" max="8714" width="10.85546875" style="495" customWidth="1"/>
    <col min="8715" max="8959" width="9.140625" style="495"/>
    <col min="8960" max="8960" width="6" style="495" customWidth="1"/>
    <col min="8961" max="8961" width="65" style="495" customWidth="1"/>
    <col min="8962" max="8962" width="13.5703125" style="495" customWidth="1"/>
    <col min="8963" max="8963" width="12.5703125" style="495" customWidth="1"/>
    <col min="8964" max="8964" width="12.85546875" style="495" customWidth="1"/>
    <col min="8965" max="8965" width="12.5703125" style="495" customWidth="1"/>
    <col min="8966" max="8966" width="12.85546875" style="495" customWidth="1"/>
    <col min="8967" max="8967" width="12.42578125" style="495" customWidth="1"/>
    <col min="8968" max="8968" width="13.5703125" style="495" customWidth="1"/>
    <col min="8969" max="8969" width="11.28515625" style="495" customWidth="1"/>
    <col min="8970" max="8970" width="10.85546875" style="495" customWidth="1"/>
    <col min="8971" max="9215" width="9.140625" style="495"/>
    <col min="9216" max="9216" width="6" style="495" customWidth="1"/>
    <col min="9217" max="9217" width="65" style="495" customWidth="1"/>
    <col min="9218" max="9218" width="13.5703125" style="495" customWidth="1"/>
    <col min="9219" max="9219" width="12.5703125" style="495" customWidth="1"/>
    <col min="9220" max="9220" width="12.85546875" style="495" customWidth="1"/>
    <col min="9221" max="9221" width="12.5703125" style="495" customWidth="1"/>
    <col min="9222" max="9222" width="12.85546875" style="495" customWidth="1"/>
    <col min="9223" max="9223" width="12.42578125" style="495" customWidth="1"/>
    <col min="9224" max="9224" width="13.5703125" style="495" customWidth="1"/>
    <col min="9225" max="9225" width="11.28515625" style="495" customWidth="1"/>
    <col min="9226" max="9226" width="10.85546875" style="495" customWidth="1"/>
    <col min="9227" max="9471" width="9.140625" style="495"/>
    <col min="9472" max="9472" width="6" style="495" customWidth="1"/>
    <col min="9473" max="9473" width="65" style="495" customWidth="1"/>
    <col min="9474" max="9474" width="13.5703125" style="495" customWidth="1"/>
    <col min="9475" max="9475" width="12.5703125" style="495" customWidth="1"/>
    <col min="9476" max="9476" width="12.85546875" style="495" customWidth="1"/>
    <col min="9477" max="9477" width="12.5703125" style="495" customWidth="1"/>
    <col min="9478" max="9478" width="12.85546875" style="495" customWidth="1"/>
    <col min="9479" max="9479" width="12.42578125" style="495" customWidth="1"/>
    <col min="9480" max="9480" width="13.5703125" style="495" customWidth="1"/>
    <col min="9481" max="9481" width="11.28515625" style="495" customWidth="1"/>
    <col min="9482" max="9482" width="10.85546875" style="495" customWidth="1"/>
    <col min="9483" max="9727" width="9.140625" style="495"/>
    <col min="9728" max="9728" width="6" style="495" customWidth="1"/>
    <col min="9729" max="9729" width="65" style="495" customWidth="1"/>
    <col min="9730" max="9730" width="13.5703125" style="495" customWidth="1"/>
    <col min="9731" max="9731" width="12.5703125" style="495" customWidth="1"/>
    <col min="9732" max="9732" width="12.85546875" style="495" customWidth="1"/>
    <col min="9733" max="9733" width="12.5703125" style="495" customWidth="1"/>
    <col min="9734" max="9734" width="12.85546875" style="495" customWidth="1"/>
    <col min="9735" max="9735" width="12.42578125" style="495" customWidth="1"/>
    <col min="9736" max="9736" width="13.5703125" style="495" customWidth="1"/>
    <col min="9737" max="9737" width="11.28515625" style="495" customWidth="1"/>
    <col min="9738" max="9738" width="10.85546875" style="495" customWidth="1"/>
    <col min="9739" max="9983" width="9.140625" style="495"/>
    <col min="9984" max="9984" width="6" style="495" customWidth="1"/>
    <col min="9985" max="9985" width="65" style="495" customWidth="1"/>
    <col min="9986" max="9986" width="13.5703125" style="495" customWidth="1"/>
    <col min="9987" max="9987" width="12.5703125" style="495" customWidth="1"/>
    <col min="9988" max="9988" width="12.85546875" style="495" customWidth="1"/>
    <col min="9989" max="9989" width="12.5703125" style="495" customWidth="1"/>
    <col min="9990" max="9990" width="12.85546875" style="495" customWidth="1"/>
    <col min="9991" max="9991" width="12.42578125" style="495" customWidth="1"/>
    <col min="9992" max="9992" width="13.5703125" style="495" customWidth="1"/>
    <col min="9993" max="9993" width="11.28515625" style="495" customWidth="1"/>
    <col min="9994" max="9994" width="10.85546875" style="495" customWidth="1"/>
    <col min="9995" max="10239" width="9.140625" style="495"/>
    <col min="10240" max="10240" width="6" style="495" customWidth="1"/>
    <col min="10241" max="10241" width="65" style="495" customWidth="1"/>
    <col min="10242" max="10242" width="13.5703125" style="495" customWidth="1"/>
    <col min="10243" max="10243" width="12.5703125" style="495" customWidth="1"/>
    <col min="10244" max="10244" width="12.85546875" style="495" customWidth="1"/>
    <col min="10245" max="10245" width="12.5703125" style="495" customWidth="1"/>
    <col min="10246" max="10246" width="12.85546875" style="495" customWidth="1"/>
    <col min="10247" max="10247" width="12.42578125" style="495" customWidth="1"/>
    <col min="10248" max="10248" width="13.5703125" style="495" customWidth="1"/>
    <col min="10249" max="10249" width="11.28515625" style="495" customWidth="1"/>
    <col min="10250" max="10250" width="10.85546875" style="495" customWidth="1"/>
    <col min="10251" max="10495" width="9.140625" style="495"/>
    <col min="10496" max="10496" width="6" style="495" customWidth="1"/>
    <col min="10497" max="10497" width="65" style="495" customWidth="1"/>
    <col min="10498" max="10498" width="13.5703125" style="495" customWidth="1"/>
    <col min="10499" max="10499" width="12.5703125" style="495" customWidth="1"/>
    <col min="10500" max="10500" width="12.85546875" style="495" customWidth="1"/>
    <col min="10501" max="10501" width="12.5703125" style="495" customWidth="1"/>
    <col min="10502" max="10502" width="12.85546875" style="495" customWidth="1"/>
    <col min="10503" max="10503" width="12.42578125" style="495" customWidth="1"/>
    <col min="10504" max="10504" width="13.5703125" style="495" customWidth="1"/>
    <col min="10505" max="10505" width="11.28515625" style="495" customWidth="1"/>
    <col min="10506" max="10506" width="10.85546875" style="495" customWidth="1"/>
    <col min="10507" max="10751" width="9.140625" style="495"/>
    <col min="10752" max="10752" width="6" style="495" customWidth="1"/>
    <col min="10753" max="10753" width="65" style="495" customWidth="1"/>
    <col min="10754" max="10754" width="13.5703125" style="495" customWidth="1"/>
    <col min="10755" max="10755" width="12.5703125" style="495" customWidth="1"/>
    <col min="10756" max="10756" width="12.85546875" style="495" customWidth="1"/>
    <col min="10757" max="10757" width="12.5703125" style="495" customWidth="1"/>
    <col min="10758" max="10758" width="12.85546875" style="495" customWidth="1"/>
    <col min="10759" max="10759" width="12.42578125" style="495" customWidth="1"/>
    <col min="10760" max="10760" width="13.5703125" style="495" customWidth="1"/>
    <col min="10761" max="10761" width="11.28515625" style="495" customWidth="1"/>
    <col min="10762" max="10762" width="10.85546875" style="495" customWidth="1"/>
    <col min="10763" max="11007" width="9.140625" style="495"/>
    <col min="11008" max="11008" width="6" style="495" customWidth="1"/>
    <col min="11009" max="11009" width="65" style="495" customWidth="1"/>
    <col min="11010" max="11010" width="13.5703125" style="495" customWidth="1"/>
    <col min="11011" max="11011" width="12.5703125" style="495" customWidth="1"/>
    <col min="11012" max="11012" width="12.85546875" style="495" customWidth="1"/>
    <col min="11013" max="11013" width="12.5703125" style="495" customWidth="1"/>
    <col min="11014" max="11014" width="12.85546875" style="495" customWidth="1"/>
    <col min="11015" max="11015" width="12.42578125" style="495" customWidth="1"/>
    <col min="11016" max="11016" width="13.5703125" style="495" customWidth="1"/>
    <col min="11017" max="11017" width="11.28515625" style="495" customWidth="1"/>
    <col min="11018" max="11018" width="10.85546875" style="495" customWidth="1"/>
    <col min="11019" max="11263" width="9.140625" style="495"/>
    <col min="11264" max="11264" width="6" style="495" customWidth="1"/>
    <col min="11265" max="11265" width="65" style="495" customWidth="1"/>
    <col min="11266" max="11266" width="13.5703125" style="495" customWidth="1"/>
    <col min="11267" max="11267" width="12.5703125" style="495" customWidth="1"/>
    <col min="11268" max="11268" width="12.85546875" style="495" customWidth="1"/>
    <col min="11269" max="11269" width="12.5703125" style="495" customWidth="1"/>
    <col min="11270" max="11270" width="12.85546875" style="495" customWidth="1"/>
    <col min="11271" max="11271" width="12.42578125" style="495" customWidth="1"/>
    <col min="11272" max="11272" width="13.5703125" style="495" customWidth="1"/>
    <col min="11273" max="11273" width="11.28515625" style="495" customWidth="1"/>
    <col min="11274" max="11274" width="10.85546875" style="495" customWidth="1"/>
    <col min="11275" max="11519" width="9.140625" style="495"/>
    <col min="11520" max="11520" width="6" style="495" customWidth="1"/>
    <col min="11521" max="11521" width="65" style="495" customWidth="1"/>
    <col min="11522" max="11522" width="13.5703125" style="495" customWidth="1"/>
    <col min="11523" max="11523" width="12.5703125" style="495" customWidth="1"/>
    <col min="11524" max="11524" width="12.85546875" style="495" customWidth="1"/>
    <col min="11525" max="11525" width="12.5703125" style="495" customWidth="1"/>
    <col min="11526" max="11526" width="12.85546875" style="495" customWidth="1"/>
    <col min="11527" max="11527" width="12.42578125" style="495" customWidth="1"/>
    <col min="11528" max="11528" width="13.5703125" style="495" customWidth="1"/>
    <col min="11529" max="11529" width="11.28515625" style="495" customWidth="1"/>
    <col min="11530" max="11530" width="10.85546875" style="495" customWidth="1"/>
    <col min="11531" max="11775" width="9.140625" style="495"/>
    <col min="11776" max="11776" width="6" style="495" customWidth="1"/>
    <col min="11777" max="11777" width="65" style="495" customWidth="1"/>
    <col min="11778" max="11778" width="13.5703125" style="495" customWidth="1"/>
    <col min="11779" max="11779" width="12.5703125" style="495" customWidth="1"/>
    <col min="11780" max="11780" width="12.85546875" style="495" customWidth="1"/>
    <col min="11781" max="11781" width="12.5703125" style="495" customWidth="1"/>
    <col min="11782" max="11782" width="12.85546875" style="495" customWidth="1"/>
    <col min="11783" max="11783" width="12.42578125" style="495" customWidth="1"/>
    <col min="11784" max="11784" width="13.5703125" style="495" customWidth="1"/>
    <col min="11785" max="11785" width="11.28515625" style="495" customWidth="1"/>
    <col min="11786" max="11786" width="10.85546875" style="495" customWidth="1"/>
    <col min="11787" max="12031" width="9.140625" style="495"/>
    <col min="12032" max="12032" width="6" style="495" customWidth="1"/>
    <col min="12033" max="12033" width="65" style="495" customWidth="1"/>
    <col min="12034" max="12034" width="13.5703125" style="495" customWidth="1"/>
    <col min="12035" max="12035" width="12.5703125" style="495" customWidth="1"/>
    <col min="12036" max="12036" width="12.85546875" style="495" customWidth="1"/>
    <col min="12037" max="12037" width="12.5703125" style="495" customWidth="1"/>
    <col min="12038" max="12038" width="12.85546875" style="495" customWidth="1"/>
    <col min="12039" max="12039" width="12.42578125" style="495" customWidth="1"/>
    <col min="12040" max="12040" width="13.5703125" style="495" customWidth="1"/>
    <col min="12041" max="12041" width="11.28515625" style="495" customWidth="1"/>
    <col min="12042" max="12042" width="10.85546875" style="495" customWidth="1"/>
    <col min="12043" max="12287" width="9.140625" style="495"/>
    <col min="12288" max="12288" width="6" style="495" customWidth="1"/>
    <col min="12289" max="12289" width="65" style="495" customWidth="1"/>
    <col min="12290" max="12290" width="13.5703125" style="495" customWidth="1"/>
    <col min="12291" max="12291" width="12.5703125" style="495" customWidth="1"/>
    <col min="12292" max="12292" width="12.85546875" style="495" customWidth="1"/>
    <col min="12293" max="12293" width="12.5703125" style="495" customWidth="1"/>
    <col min="12294" max="12294" width="12.85546875" style="495" customWidth="1"/>
    <col min="12295" max="12295" width="12.42578125" style="495" customWidth="1"/>
    <col min="12296" max="12296" width="13.5703125" style="495" customWidth="1"/>
    <col min="12297" max="12297" width="11.28515625" style="495" customWidth="1"/>
    <col min="12298" max="12298" width="10.85546875" style="495" customWidth="1"/>
    <col min="12299" max="12543" width="9.140625" style="495"/>
    <col min="12544" max="12544" width="6" style="495" customWidth="1"/>
    <col min="12545" max="12545" width="65" style="495" customWidth="1"/>
    <col min="12546" max="12546" width="13.5703125" style="495" customWidth="1"/>
    <col min="12547" max="12547" width="12.5703125" style="495" customWidth="1"/>
    <col min="12548" max="12548" width="12.85546875" style="495" customWidth="1"/>
    <col min="12549" max="12549" width="12.5703125" style="495" customWidth="1"/>
    <col min="12550" max="12550" width="12.85546875" style="495" customWidth="1"/>
    <col min="12551" max="12551" width="12.42578125" style="495" customWidth="1"/>
    <col min="12552" max="12552" width="13.5703125" style="495" customWidth="1"/>
    <col min="12553" max="12553" width="11.28515625" style="495" customWidth="1"/>
    <col min="12554" max="12554" width="10.85546875" style="495" customWidth="1"/>
    <col min="12555" max="12799" width="9.140625" style="495"/>
    <col min="12800" max="12800" width="6" style="495" customWidth="1"/>
    <col min="12801" max="12801" width="65" style="495" customWidth="1"/>
    <col min="12802" max="12802" width="13.5703125" style="495" customWidth="1"/>
    <col min="12803" max="12803" width="12.5703125" style="495" customWidth="1"/>
    <col min="12804" max="12804" width="12.85546875" style="495" customWidth="1"/>
    <col min="12805" max="12805" width="12.5703125" style="495" customWidth="1"/>
    <col min="12806" max="12806" width="12.85546875" style="495" customWidth="1"/>
    <col min="12807" max="12807" width="12.42578125" style="495" customWidth="1"/>
    <col min="12808" max="12808" width="13.5703125" style="495" customWidth="1"/>
    <col min="12809" max="12809" width="11.28515625" style="495" customWidth="1"/>
    <col min="12810" max="12810" width="10.85546875" style="495" customWidth="1"/>
    <col min="12811" max="13055" width="9.140625" style="495"/>
    <col min="13056" max="13056" width="6" style="495" customWidth="1"/>
    <col min="13057" max="13057" width="65" style="495" customWidth="1"/>
    <col min="13058" max="13058" width="13.5703125" style="495" customWidth="1"/>
    <col min="13059" max="13059" width="12.5703125" style="495" customWidth="1"/>
    <col min="13060" max="13060" width="12.85546875" style="495" customWidth="1"/>
    <col min="13061" max="13061" width="12.5703125" style="495" customWidth="1"/>
    <col min="13062" max="13062" width="12.85546875" style="495" customWidth="1"/>
    <col min="13063" max="13063" width="12.42578125" style="495" customWidth="1"/>
    <col min="13064" max="13064" width="13.5703125" style="495" customWidth="1"/>
    <col min="13065" max="13065" width="11.28515625" style="495" customWidth="1"/>
    <col min="13066" max="13066" width="10.85546875" style="495" customWidth="1"/>
    <col min="13067" max="13311" width="9.140625" style="495"/>
    <col min="13312" max="13312" width="6" style="495" customWidth="1"/>
    <col min="13313" max="13313" width="65" style="495" customWidth="1"/>
    <col min="13314" max="13314" width="13.5703125" style="495" customWidth="1"/>
    <col min="13315" max="13315" width="12.5703125" style="495" customWidth="1"/>
    <col min="13316" max="13316" width="12.85546875" style="495" customWidth="1"/>
    <col min="13317" max="13317" width="12.5703125" style="495" customWidth="1"/>
    <col min="13318" max="13318" width="12.85546875" style="495" customWidth="1"/>
    <col min="13319" max="13319" width="12.42578125" style="495" customWidth="1"/>
    <col min="13320" max="13320" width="13.5703125" style="495" customWidth="1"/>
    <col min="13321" max="13321" width="11.28515625" style="495" customWidth="1"/>
    <col min="13322" max="13322" width="10.85546875" style="495" customWidth="1"/>
    <col min="13323" max="13567" width="9.140625" style="495"/>
    <col min="13568" max="13568" width="6" style="495" customWidth="1"/>
    <col min="13569" max="13569" width="65" style="495" customWidth="1"/>
    <col min="13570" max="13570" width="13.5703125" style="495" customWidth="1"/>
    <col min="13571" max="13571" width="12.5703125" style="495" customWidth="1"/>
    <col min="13572" max="13572" width="12.85546875" style="495" customWidth="1"/>
    <col min="13573" max="13573" width="12.5703125" style="495" customWidth="1"/>
    <col min="13574" max="13574" width="12.85546875" style="495" customWidth="1"/>
    <col min="13575" max="13575" width="12.42578125" style="495" customWidth="1"/>
    <col min="13576" max="13576" width="13.5703125" style="495" customWidth="1"/>
    <col min="13577" max="13577" width="11.28515625" style="495" customWidth="1"/>
    <col min="13578" max="13578" width="10.85546875" style="495" customWidth="1"/>
    <col min="13579" max="13823" width="9.140625" style="495"/>
    <col min="13824" max="13824" width="6" style="495" customWidth="1"/>
    <col min="13825" max="13825" width="65" style="495" customWidth="1"/>
    <col min="13826" max="13826" width="13.5703125" style="495" customWidth="1"/>
    <col min="13827" max="13827" width="12.5703125" style="495" customWidth="1"/>
    <col min="13828" max="13828" width="12.85546875" style="495" customWidth="1"/>
    <col min="13829" max="13829" width="12.5703125" style="495" customWidth="1"/>
    <col min="13830" max="13830" width="12.85546875" style="495" customWidth="1"/>
    <col min="13831" max="13831" width="12.42578125" style="495" customWidth="1"/>
    <col min="13832" max="13832" width="13.5703125" style="495" customWidth="1"/>
    <col min="13833" max="13833" width="11.28515625" style="495" customWidth="1"/>
    <col min="13834" max="13834" width="10.85546875" style="495" customWidth="1"/>
    <col min="13835" max="14079" width="9.140625" style="495"/>
    <col min="14080" max="14080" width="6" style="495" customWidth="1"/>
    <col min="14081" max="14081" width="65" style="495" customWidth="1"/>
    <col min="14082" max="14082" width="13.5703125" style="495" customWidth="1"/>
    <col min="14083" max="14083" width="12.5703125" style="495" customWidth="1"/>
    <col min="14084" max="14084" width="12.85546875" style="495" customWidth="1"/>
    <col min="14085" max="14085" width="12.5703125" style="495" customWidth="1"/>
    <col min="14086" max="14086" width="12.85546875" style="495" customWidth="1"/>
    <col min="14087" max="14087" width="12.42578125" style="495" customWidth="1"/>
    <col min="14088" max="14088" width="13.5703125" style="495" customWidth="1"/>
    <col min="14089" max="14089" width="11.28515625" style="495" customWidth="1"/>
    <col min="14090" max="14090" width="10.85546875" style="495" customWidth="1"/>
    <col min="14091" max="14335" width="9.140625" style="495"/>
    <col min="14336" max="14336" width="6" style="495" customWidth="1"/>
    <col min="14337" max="14337" width="65" style="495" customWidth="1"/>
    <col min="14338" max="14338" width="13.5703125" style="495" customWidth="1"/>
    <col min="14339" max="14339" width="12.5703125" style="495" customWidth="1"/>
    <col min="14340" max="14340" width="12.85546875" style="495" customWidth="1"/>
    <col min="14341" max="14341" width="12.5703125" style="495" customWidth="1"/>
    <col min="14342" max="14342" width="12.85546875" style="495" customWidth="1"/>
    <col min="14343" max="14343" width="12.42578125" style="495" customWidth="1"/>
    <col min="14344" max="14344" width="13.5703125" style="495" customWidth="1"/>
    <col min="14345" max="14345" width="11.28515625" style="495" customWidth="1"/>
    <col min="14346" max="14346" width="10.85546875" style="495" customWidth="1"/>
    <col min="14347" max="14591" width="9.140625" style="495"/>
    <col min="14592" max="14592" width="6" style="495" customWidth="1"/>
    <col min="14593" max="14593" width="65" style="495" customWidth="1"/>
    <col min="14594" max="14594" width="13.5703125" style="495" customWidth="1"/>
    <col min="14595" max="14595" width="12.5703125" style="495" customWidth="1"/>
    <col min="14596" max="14596" width="12.85546875" style="495" customWidth="1"/>
    <col min="14597" max="14597" width="12.5703125" style="495" customWidth="1"/>
    <col min="14598" max="14598" width="12.85546875" style="495" customWidth="1"/>
    <col min="14599" max="14599" width="12.42578125" style="495" customWidth="1"/>
    <col min="14600" max="14600" width="13.5703125" style="495" customWidth="1"/>
    <col min="14601" max="14601" width="11.28515625" style="495" customWidth="1"/>
    <col min="14602" max="14602" width="10.85546875" style="495" customWidth="1"/>
    <col min="14603" max="14847" width="9.140625" style="495"/>
    <col min="14848" max="14848" width="6" style="495" customWidth="1"/>
    <col min="14849" max="14849" width="65" style="495" customWidth="1"/>
    <col min="14850" max="14850" width="13.5703125" style="495" customWidth="1"/>
    <col min="14851" max="14851" width="12.5703125" style="495" customWidth="1"/>
    <col min="14852" max="14852" width="12.85546875" style="495" customWidth="1"/>
    <col min="14853" max="14853" width="12.5703125" style="495" customWidth="1"/>
    <col min="14854" max="14854" width="12.85546875" style="495" customWidth="1"/>
    <col min="14855" max="14855" width="12.42578125" style="495" customWidth="1"/>
    <col min="14856" max="14856" width="13.5703125" style="495" customWidth="1"/>
    <col min="14857" max="14857" width="11.28515625" style="495" customWidth="1"/>
    <col min="14858" max="14858" width="10.85546875" style="495" customWidth="1"/>
    <col min="14859" max="15103" width="9.140625" style="495"/>
    <col min="15104" max="15104" width="6" style="495" customWidth="1"/>
    <col min="15105" max="15105" width="65" style="495" customWidth="1"/>
    <col min="15106" max="15106" width="13.5703125" style="495" customWidth="1"/>
    <col min="15107" max="15107" width="12.5703125" style="495" customWidth="1"/>
    <col min="15108" max="15108" width="12.85546875" style="495" customWidth="1"/>
    <col min="15109" max="15109" width="12.5703125" style="495" customWidth="1"/>
    <col min="15110" max="15110" width="12.85546875" style="495" customWidth="1"/>
    <col min="15111" max="15111" width="12.42578125" style="495" customWidth="1"/>
    <col min="15112" max="15112" width="13.5703125" style="495" customWidth="1"/>
    <col min="15113" max="15113" width="11.28515625" style="495" customWidth="1"/>
    <col min="15114" max="15114" width="10.85546875" style="495" customWidth="1"/>
    <col min="15115" max="15359" width="9.140625" style="495"/>
    <col min="15360" max="15360" width="6" style="495" customWidth="1"/>
    <col min="15361" max="15361" width="65" style="495" customWidth="1"/>
    <col min="15362" max="15362" width="13.5703125" style="495" customWidth="1"/>
    <col min="15363" max="15363" width="12.5703125" style="495" customWidth="1"/>
    <col min="15364" max="15364" width="12.85546875" style="495" customWidth="1"/>
    <col min="15365" max="15365" width="12.5703125" style="495" customWidth="1"/>
    <col min="15366" max="15366" width="12.85546875" style="495" customWidth="1"/>
    <col min="15367" max="15367" width="12.42578125" style="495" customWidth="1"/>
    <col min="15368" max="15368" width="13.5703125" style="495" customWidth="1"/>
    <col min="15369" max="15369" width="11.28515625" style="495" customWidth="1"/>
    <col min="15370" max="15370" width="10.85546875" style="495" customWidth="1"/>
    <col min="15371" max="15615" width="9.140625" style="495"/>
    <col min="15616" max="15616" width="6" style="495" customWidth="1"/>
    <col min="15617" max="15617" width="65" style="495" customWidth="1"/>
    <col min="15618" max="15618" width="13.5703125" style="495" customWidth="1"/>
    <col min="15619" max="15619" width="12.5703125" style="495" customWidth="1"/>
    <col min="15620" max="15620" width="12.85546875" style="495" customWidth="1"/>
    <col min="15621" max="15621" width="12.5703125" style="495" customWidth="1"/>
    <col min="15622" max="15622" width="12.85546875" style="495" customWidth="1"/>
    <col min="15623" max="15623" width="12.42578125" style="495" customWidth="1"/>
    <col min="15624" max="15624" width="13.5703125" style="495" customWidth="1"/>
    <col min="15625" max="15625" width="11.28515625" style="495" customWidth="1"/>
    <col min="15626" max="15626" width="10.85546875" style="495" customWidth="1"/>
    <col min="15627" max="15871" width="9.140625" style="495"/>
    <col min="15872" max="15872" width="6" style="495" customWidth="1"/>
    <col min="15873" max="15873" width="65" style="495" customWidth="1"/>
    <col min="15874" max="15874" width="13.5703125" style="495" customWidth="1"/>
    <col min="15875" max="15875" width="12.5703125" style="495" customWidth="1"/>
    <col min="15876" max="15876" width="12.85546875" style="495" customWidth="1"/>
    <col min="15877" max="15877" width="12.5703125" style="495" customWidth="1"/>
    <col min="15878" max="15878" width="12.85546875" style="495" customWidth="1"/>
    <col min="15879" max="15879" width="12.42578125" style="495" customWidth="1"/>
    <col min="15880" max="15880" width="13.5703125" style="495" customWidth="1"/>
    <col min="15881" max="15881" width="11.28515625" style="495" customWidth="1"/>
    <col min="15882" max="15882" width="10.85546875" style="495" customWidth="1"/>
    <col min="15883" max="16127" width="9.140625" style="495"/>
    <col min="16128" max="16128" width="6" style="495" customWidth="1"/>
    <col min="16129" max="16129" width="65" style="495" customWidth="1"/>
    <col min="16130" max="16130" width="13.5703125" style="495" customWidth="1"/>
    <col min="16131" max="16131" width="12.5703125" style="495" customWidth="1"/>
    <col min="16132" max="16132" width="12.85546875" style="495" customWidth="1"/>
    <col min="16133" max="16133" width="12.5703125" style="495" customWidth="1"/>
    <col min="16134" max="16134" width="12.85546875" style="495" customWidth="1"/>
    <col min="16135" max="16135" width="12.42578125" style="495" customWidth="1"/>
    <col min="16136" max="16136" width="13.5703125" style="495" customWidth="1"/>
    <col min="16137" max="16137" width="11.28515625" style="495" customWidth="1"/>
    <col min="16138" max="16138" width="10.85546875" style="495" customWidth="1"/>
    <col min="16139" max="16384" width="9.140625" style="495"/>
  </cols>
  <sheetData>
    <row r="1" spans="1:14">
      <c r="J1" s="1072" t="s">
        <v>764</v>
      </c>
      <c r="K1" s="1072"/>
    </row>
    <row r="2" spans="1:14" s="496" customFormat="1" ht="18.75">
      <c r="A2" s="1073" t="s">
        <v>765</v>
      </c>
      <c r="B2" s="1073"/>
      <c r="C2" s="1073"/>
      <c r="D2" s="1073"/>
      <c r="E2" s="1073"/>
      <c r="F2" s="1073"/>
      <c r="G2" s="1073"/>
      <c r="H2" s="1073"/>
      <c r="I2" s="1073"/>
      <c r="J2" s="1073"/>
      <c r="K2" s="1073"/>
    </row>
    <row r="3" spans="1:14" s="496" customFormat="1" ht="18.75">
      <c r="A3" s="1074" t="str">
        <f>'07d. BSMTTW'!A3:E3</f>
        <v>(Kèm theo Tờ trình số         /TTr-UBND ngày      tháng       năm 2023 của UBND tỉnh)</v>
      </c>
      <c r="B3" s="1074"/>
      <c r="C3" s="1074"/>
      <c r="D3" s="1074"/>
      <c r="E3" s="1074"/>
      <c r="F3" s="1074"/>
      <c r="G3" s="1074"/>
      <c r="H3" s="1074"/>
      <c r="I3" s="1074"/>
      <c r="J3" s="1074"/>
      <c r="K3" s="1074"/>
    </row>
    <row r="4" spans="1:14">
      <c r="J4" s="1075" t="s">
        <v>67</v>
      </c>
      <c r="K4" s="1075"/>
    </row>
    <row r="5" spans="1:14" s="498" customFormat="1" ht="33">
      <c r="A5" s="497" t="s">
        <v>3</v>
      </c>
      <c r="B5" s="497" t="s">
        <v>4</v>
      </c>
      <c r="C5" s="497" t="s">
        <v>443</v>
      </c>
      <c r="D5" s="497" t="s">
        <v>444</v>
      </c>
      <c r="E5" s="497" t="s">
        <v>445</v>
      </c>
      <c r="F5" s="497" t="s">
        <v>446</v>
      </c>
      <c r="G5" s="497" t="s">
        <v>766</v>
      </c>
      <c r="H5" s="497" t="s">
        <v>448</v>
      </c>
      <c r="I5" s="497" t="s">
        <v>449</v>
      </c>
      <c r="J5" s="497" t="s">
        <v>450</v>
      </c>
      <c r="K5" s="497" t="s">
        <v>451</v>
      </c>
    </row>
    <row r="6" spans="1:14" s="496" customFormat="1">
      <c r="A6" s="499" t="s">
        <v>10</v>
      </c>
      <c r="B6" s="500" t="s">
        <v>767</v>
      </c>
      <c r="C6" s="500">
        <f>D6+E6+F6+G6+H6+I6+J6+K6</f>
        <v>2146924</v>
      </c>
      <c r="D6" s="500">
        <f>D7+D8</f>
        <v>9141</v>
      </c>
      <c r="E6" s="500">
        <f t="shared" ref="E6:K6" si="0">E7+E8</f>
        <v>8446</v>
      </c>
      <c r="F6" s="500">
        <f t="shared" si="0"/>
        <v>445947</v>
      </c>
      <c r="G6" s="500">
        <f t="shared" si="0"/>
        <v>420125</v>
      </c>
      <c r="H6" s="500">
        <f t="shared" si="0"/>
        <v>472685</v>
      </c>
      <c r="I6" s="500">
        <f t="shared" si="0"/>
        <v>345661</v>
      </c>
      <c r="J6" s="500">
        <f t="shared" si="0"/>
        <v>5333</v>
      </c>
      <c r="K6" s="500">
        <f t="shared" si="0"/>
        <v>439586</v>
      </c>
    </row>
    <row r="7" spans="1:14">
      <c r="A7" s="501">
        <v>1</v>
      </c>
      <c r="B7" s="502" t="s">
        <v>768</v>
      </c>
      <c r="C7" s="502">
        <f>D7+E7+F7+G7+H7+I7+J7+K7</f>
        <v>1878235</v>
      </c>
      <c r="D7" s="503">
        <f>'[2]candoi huyen'!H6</f>
        <v>0</v>
      </c>
      <c r="E7" s="503">
        <f>'[2]candoi huyen'!H7</f>
        <v>0</v>
      </c>
      <c r="F7" s="503">
        <f>'[2]candoi huyen'!H8</f>
        <v>389370</v>
      </c>
      <c r="G7" s="503">
        <f>'[2]candoi huyen'!H9</f>
        <v>363622</v>
      </c>
      <c r="H7" s="503">
        <f>'[2]candoi huyen'!H10</f>
        <v>424910</v>
      </c>
      <c r="I7" s="503">
        <f>'[2]candoi huyen'!H12</f>
        <v>312110</v>
      </c>
      <c r="J7" s="503">
        <f>'[2]candoi huyen'!H11</f>
        <v>0</v>
      </c>
      <c r="K7" s="503">
        <f>'[2]candoi huyen'!H13</f>
        <v>388223</v>
      </c>
    </row>
    <row r="8" spans="1:14">
      <c r="A8" s="501">
        <v>2</v>
      </c>
      <c r="B8" s="502" t="s">
        <v>220</v>
      </c>
      <c r="C8" s="502">
        <f>D8+E8+F8+G8+H8+I8+J8+K8</f>
        <v>268689</v>
      </c>
      <c r="D8" s="503">
        <f>'[2]candoi xa'!H6</f>
        <v>9141</v>
      </c>
      <c r="E8" s="503">
        <f>'[2]candoi xa'!H7</f>
        <v>8446</v>
      </c>
      <c r="F8" s="503">
        <f>'[2]candoi xa'!H8</f>
        <v>56577</v>
      </c>
      <c r="G8" s="503">
        <f>'[2]candoi xa'!H9</f>
        <v>56503</v>
      </c>
      <c r="H8" s="503">
        <f>'[2]candoi xa'!H10</f>
        <v>47775</v>
      </c>
      <c r="I8" s="503">
        <f>'[2]candoi xa'!H12</f>
        <v>33551</v>
      </c>
      <c r="J8" s="503">
        <f>'[2]candoi xa'!H11</f>
        <v>5333</v>
      </c>
      <c r="K8" s="503">
        <f>'[2]candoi xa'!H13</f>
        <v>51363</v>
      </c>
    </row>
    <row r="9" spans="1:14" s="496" customFormat="1">
      <c r="A9" s="499" t="s">
        <v>18</v>
      </c>
      <c r="B9" s="500" t="s">
        <v>439</v>
      </c>
      <c r="C9" s="500">
        <f>D9+E9+F9+G9+H9+I9+J9+K9</f>
        <v>631374.09100000001</v>
      </c>
      <c r="D9" s="504">
        <f t="shared" ref="D9:K9" si="1">D10+D26</f>
        <v>61523</v>
      </c>
      <c r="E9" s="504">
        <f t="shared" si="1"/>
        <v>49499</v>
      </c>
      <c r="F9" s="504">
        <f t="shared" si="1"/>
        <v>76366.87</v>
      </c>
      <c r="G9" s="504">
        <f t="shared" si="1"/>
        <v>91568</v>
      </c>
      <c r="H9" s="504">
        <f t="shared" si="1"/>
        <v>138432.16500000001</v>
      </c>
      <c r="I9" s="504">
        <f t="shared" si="1"/>
        <v>89879</v>
      </c>
      <c r="J9" s="504">
        <f t="shared" si="1"/>
        <v>63812</v>
      </c>
      <c r="K9" s="504">
        <f t="shared" si="1"/>
        <v>60294.055999999997</v>
      </c>
    </row>
    <row r="10" spans="1:14" s="496" customFormat="1">
      <c r="A10" s="499" t="s">
        <v>20</v>
      </c>
      <c r="B10" s="500" t="s">
        <v>768</v>
      </c>
      <c r="C10" s="504">
        <f t="shared" ref="C10:K10" si="2">SUM(C11:C25)</f>
        <v>627552.09100000001</v>
      </c>
      <c r="D10" s="504">
        <f t="shared" si="2"/>
        <v>60997</v>
      </c>
      <c r="E10" s="504">
        <f t="shared" si="2"/>
        <v>49113</v>
      </c>
      <c r="F10" s="504">
        <f t="shared" si="2"/>
        <v>75661.87</v>
      </c>
      <c r="G10" s="504">
        <f t="shared" si="2"/>
        <v>91011</v>
      </c>
      <c r="H10" s="504">
        <f t="shared" si="2"/>
        <v>137892.16500000001</v>
      </c>
      <c r="I10" s="504">
        <f t="shared" si="2"/>
        <v>89429</v>
      </c>
      <c r="J10" s="504">
        <f>SUM(J11:J25)</f>
        <v>63534</v>
      </c>
      <c r="K10" s="504">
        <f t="shared" si="2"/>
        <v>59914.055999999997</v>
      </c>
    </row>
    <row r="11" spans="1:14" ht="66">
      <c r="A11" s="505">
        <v>1</v>
      </c>
      <c r="B11" s="502" t="s">
        <v>769</v>
      </c>
      <c r="C11" s="502">
        <f t="shared" ref="C11:C33" si="3">SUM(D11:K11)</f>
        <v>66270</v>
      </c>
      <c r="D11" s="503">
        <v>8801</v>
      </c>
      <c r="E11" s="503">
        <v>9869</v>
      </c>
      <c r="F11" s="503">
        <v>5042</v>
      </c>
      <c r="G11" s="503">
        <v>9059</v>
      </c>
      <c r="H11" s="503">
        <v>8158</v>
      </c>
      <c r="I11" s="503">
        <v>12083</v>
      </c>
      <c r="J11" s="503">
        <v>6673</v>
      </c>
      <c r="K11" s="503">
        <v>6585</v>
      </c>
    </row>
    <row r="12" spans="1:14">
      <c r="A12" s="505">
        <v>2</v>
      </c>
      <c r="B12" s="502" t="s">
        <v>770</v>
      </c>
      <c r="C12" s="502">
        <f t="shared" si="3"/>
        <v>57821</v>
      </c>
      <c r="D12" s="503">
        <v>11226</v>
      </c>
      <c r="E12" s="503">
        <v>7177</v>
      </c>
      <c r="F12" s="503">
        <v>4174</v>
      </c>
      <c r="G12" s="503">
        <v>8231</v>
      </c>
      <c r="H12" s="503">
        <v>7317</v>
      </c>
      <c r="I12" s="503">
        <v>7855</v>
      </c>
      <c r="J12" s="503">
        <v>7444</v>
      </c>
      <c r="K12" s="503">
        <v>4397</v>
      </c>
    </row>
    <row r="13" spans="1:14" ht="66">
      <c r="A13" s="505">
        <v>3</v>
      </c>
      <c r="B13" s="502" t="s">
        <v>771</v>
      </c>
      <c r="C13" s="502">
        <f t="shared" si="3"/>
        <v>8911</v>
      </c>
      <c r="D13" s="503">
        <v>1285</v>
      </c>
      <c r="E13" s="503">
        <v>1032</v>
      </c>
      <c r="F13" s="503">
        <v>1070</v>
      </c>
      <c r="G13" s="503">
        <v>1018</v>
      </c>
      <c r="H13" s="503">
        <v>1032</v>
      </c>
      <c r="I13" s="503">
        <v>1087</v>
      </c>
      <c r="J13" s="503">
        <v>1344</v>
      </c>
      <c r="K13" s="503">
        <v>1043</v>
      </c>
      <c r="L13" s="1072"/>
      <c r="M13" s="1072"/>
      <c r="N13" s="1072"/>
    </row>
    <row r="14" spans="1:14" ht="66">
      <c r="A14" s="505">
        <v>4</v>
      </c>
      <c r="B14" s="502" t="s">
        <v>772</v>
      </c>
      <c r="C14" s="502">
        <f t="shared" si="3"/>
        <v>105890</v>
      </c>
      <c r="D14" s="503">
        <v>25019</v>
      </c>
      <c r="E14" s="503">
        <v>10820</v>
      </c>
      <c r="F14" s="503">
        <v>4809</v>
      </c>
      <c r="G14" s="503">
        <v>14512</v>
      </c>
      <c r="H14" s="503">
        <v>14250</v>
      </c>
      <c r="I14" s="503">
        <v>8428</v>
      </c>
      <c r="J14" s="503">
        <v>22500</v>
      </c>
      <c r="K14" s="503">
        <v>5552</v>
      </c>
    </row>
    <row r="15" spans="1:14" ht="33">
      <c r="A15" s="505">
        <v>5</v>
      </c>
      <c r="B15" s="502" t="s">
        <v>773</v>
      </c>
      <c r="C15" s="502">
        <f>SUM(D15:K15)</f>
        <v>46</v>
      </c>
      <c r="D15" s="503"/>
      <c r="E15" s="503"/>
      <c r="F15" s="503"/>
      <c r="G15" s="503"/>
      <c r="H15" s="503">
        <v>25</v>
      </c>
      <c r="I15" s="503"/>
      <c r="J15" s="503">
        <v>21</v>
      </c>
      <c r="K15" s="503"/>
    </row>
    <row r="16" spans="1:14">
      <c r="A16" s="505">
        <v>6</v>
      </c>
      <c r="B16" s="502" t="s">
        <v>774</v>
      </c>
      <c r="C16" s="502">
        <f t="shared" si="3"/>
        <v>121892</v>
      </c>
      <c r="D16" s="503">
        <v>3549</v>
      </c>
      <c r="E16" s="503">
        <v>7261</v>
      </c>
      <c r="F16" s="503">
        <v>31740</v>
      </c>
      <c r="G16" s="503">
        <v>31195</v>
      </c>
      <c r="H16" s="503">
        <v>16501</v>
      </c>
      <c r="I16" s="503">
        <v>10313</v>
      </c>
      <c r="J16" s="503">
        <v>1798</v>
      </c>
      <c r="K16" s="503">
        <v>19535</v>
      </c>
    </row>
    <row r="17" spans="1:20" ht="49.5">
      <c r="A17" s="505">
        <v>7</v>
      </c>
      <c r="B17" s="502" t="s">
        <v>775</v>
      </c>
      <c r="C17" s="502">
        <f t="shared" si="3"/>
        <v>13230</v>
      </c>
      <c r="D17" s="503">
        <v>1168</v>
      </c>
      <c r="E17" s="503">
        <v>1852</v>
      </c>
      <c r="F17" s="503">
        <v>1400</v>
      </c>
      <c r="G17" s="503">
        <v>2992</v>
      </c>
      <c r="H17" s="503">
        <v>1669</v>
      </c>
      <c r="I17" s="503">
        <v>1638</v>
      </c>
      <c r="J17" s="503">
        <v>1211</v>
      </c>
      <c r="K17" s="503">
        <v>1300</v>
      </c>
    </row>
    <row r="18" spans="1:20" ht="49.5">
      <c r="A18" s="505">
        <v>8</v>
      </c>
      <c r="B18" s="502" t="s">
        <v>464</v>
      </c>
      <c r="C18" s="502">
        <f t="shared" si="3"/>
        <v>1603</v>
      </c>
      <c r="D18" s="503">
        <v>411</v>
      </c>
      <c r="E18" s="503">
        <v>376</v>
      </c>
      <c r="F18" s="503"/>
      <c r="G18" s="503">
        <v>273</v>
      </c>
      <c r="H18" s="503"/>
      <c r="I18" s="503"/>
      <c r="J18" s="503">
        <v>207</v>
      </c>
      <c r="K18" s="503">
        <v>336</v>
      </c>
    </row>
    <row r="19" spans="1:20">
      <c r="A19" s="505">
        <v>9</v>
      </c>
      <c r="B19" s="502" t="s">
        <v>776</v>
      </c>
      <c r="C19" s="502">
        <f t="shared" si="3"/>
        <v>4328</v>
      </c>
      <c r="D19" s="503">
        <v>940</v>
      </c>
      <c r="E19" s="503">
        <v>692</v>
      </c>
      <c r="F19" s="503">
        <v>240</v>
      </c>
      <c r="G19" s="503">
        <v>515</v>
      </c>
      <c r="H19" s="503">
        <v>442</v>
      </c>
      <c r="I19" s="503">
        <v>592</v>
      </c>
      <c r="J19" s="503">
        <v>669</v>
      </c>
      <c r="K19" s="503">
        <v>238</v>
      </c>
    </row>
    <row r="20" spans="1:20" ht="16.5" customHeight="1">
      <c r="A20" s="505">
        <v>10</v>
      </c>
      <c r="B20" s="502" t="s">
        <v>777</v>
      </c>
      <c r="C20" s="502">
        <f t="shared" si="3"/>
        <v>74176</v>
      </c>
      <c r="D20" s="503">
        <v>7790</v>
      </c>
      <c r="E20" s="503">
        <v>9286</v>
      </c>
      <c r="F20" s="503">
        <v>6903</v>
      </c>
      <c r="G20" s="503">
        <v>13000</v>
      </c>
      <c r="H20" s="503">
        <v>9490</v>
      </c>
      <c r="I20" s="503">
        <v>8193</v>
      </c>
      <c r="J20" s="503">
        <v>11329</v>
      </c>
      <c r="K20" s="503">
        <v>8185</v>
      </c>
      <c r="M20" s="1071"/>
      <c r="N20" s="1071"/>
      <c r="O20" s="1071"/>
      <c r="P20" s="1071"/>
      <c r="Q20" s="1071"/>
      <c r="R20" s="1071"/>
      <c r="S20" s="1071"/>
      <c r="T20" s="1071"/>
    </row>
    <row r="21" spans="1:20">
      <c r="A21" s="505">
        <v>11</v>
      </c>
      <c r="B21" s="502" t="s">
        <v>360</v>
      </c>
      <c r="C21" s="502">
        <f t="shared" si="3"/>
        <v>34259</v>
      </c>
      <c r="D21" s="503"/>
      <c r="E21" s="503"/>
      <c r="F21" s="503">
        <v>4866</v>
      </c>
      <c r="G21" s="503">
        <v>10116</v>
      </c>
      <c r="H21" s="503">
        <v>3557</v>
      </c>
      <c r="I21" s="503"/>
      <c r="J21" s="503">
        <v>10216</v>
      </c>
      <c r="K21" s="503">
        <v>5504</v>
      </c>
    </row>
    <row r="22" spans="1:20">
      <c r="A22" s="505">
        <v>12</v>
      </c>
      <c r="B22" s="502" t="s">
        <v>778</v>
      </c>
      <c r="C22" s="502">
        <f t="shared" si="3"/>
        <v>1540</v>
      </c>
      <c r="D22" s="503">
        <v>708</v>
      </c>
      <c r="E22" s="503">
        <v>648</v>
      </c>
      <c r="F22" s="503">
        <v>22</v>
      </c>
      <c r="G22" s="503"/>
      <c r="H22" s="503"/>
      <c r="I22" s="503">
        <v>140</v>
      </c>
      <c r="J22" s="503">
        <v>22</v>
      </c>
      <c r="K22" s="503"/>
    </row>
    <row r="23" spans="1:20" ht="33">
      <c r="A23" s="505">
        <v>13</v>
      </c>
      <c r="B23" s="502" t="s">
        <v>779</v>
      </c>
      <c r="C23" s="502">
        <f t="shared" si="3"/>
        <v>800</v>
      </c>
      <c r="D23" s="503">
        <v>100</v>
      </c>
      <c r="E23" s="503">
        <v>100</v>
      </c>
      <c r="F23" s="503">
        <v>100</v>
      </c>
      <c r="G23" s="503">
        <v>100</v>
      </c>
      <c r="H23" s="503">
        <v>100</v>
      </c>
      <c r="I23" s="503">
        <v>100</v>
      </c>
      <c r="J23" s="503">
        <v>100</v>
      </c>
      <c r="K23" s="503">
        <v>100</v>
      </c>
    </row>
    <row r="24" spans="1:20">
      <c r="A24" s="505">
        <v>14</v>
      </c>
      <c r="B24" s="502" t="s">
        <v>780</v>
      </c>
      <c r="C24" s="502">
        <f t="shared" si="3"/>
        <v>94300</v>
      </c>
      <c r="D24" s="503"/>
      <c r="E24" s="503"/>
      <c r="F24" s="503"/>
      <c r="G24" s="503"/>
      <c r="H24" s="503">
        <v>55300</v>
      </c>
      <c r="I24" s="503">
        <v>39000</v>
      </c>
      <c r="J24" s="503"/>
      <c r="K24" s="503"/>
    </row>
    <row r="25" spans="1:20">
      <c r="A25" s="505">
        <v>15</v>
      </c>
      <c r="B25" s="502" t="s">
        <v>781</v>
      </c>
      <c r="C25" s="502">
        <f t="shared" si="3"/>
        <v>42486.091</v>
      </c>
      <c r="D25" s="503"/>
      <c r="E25" s="503"/>
      <c r="F25" s="503">
        <f>'[2]9a chi HX'!K45</f>
        <v>15295.870000000003</v>
      </c>
      <c r="G25" s="503"/>
      <c r="H25" s="503">
        <f>'[2]9a chi HX'!I45</f>
        <v>20051.164999999997</v>
      </c>
      <c r="I25" s="503"/>
      <c r="J25" s="503"/>
      <c r="K25" s="503">
        <f>'[2]9a chi HX'!J45</f>
        <v>7139.0559999999969</v>
      </c>
    </row>
    <row r="26" spans="1:20" s="496" customFormat="1">
      <c r="A26" s="499" t="s">
        <v>24</v>
      </c>
      <c r="B26" s="500" t="s">
        <v>782</v>
      </c>
      <c r="C26" s="500">
        <f t="shared" si="3"/>
        <v>3822</v>
      </c>
      <c r="D26" s="504">
        <f>D27+D33</f>
        <v>526</v>
      </c>
      <c r="E26" s="504">
        <f t="shared" ref="E26:K26" si="4">E27+E33</f>
        <v>386</v>
      </c>
      <c r="F26" s="504">
        <f t="shared" si="4"/>
        <v>705</v>
      </c>
      <c r="G26" s="504">
        <f t="shared" si="4"/>
        <v>557</v>
      </c>
      <c r="H26" s="504">
        <f t="shared" si="4"/>
        <v>540</v>
      </c>
      <c r="I26" s="504">
        <f t="shared" si="4"/>
        <v>450</v>
      </c>
      <c r="J26" s="504">
        <f t="shared" si="4"/>
        <v>278</v>
      </c>
      <c r="K26" s="504">
        <f t="shared" si="4"/>
        <v>380</v>
      </c>
    </row>
    <row r="27" spans="1:20" ht="33">
      <c r="A27" s="505">
        <v>1</v>
      </c>
      <c r="B27" s="502" t="s">
        <v>783</v>
      </c>
      <c r="C27" s="502">
        <f t="shared" si="3"/>
        <v>3538</v>
      </c>
      <c r="D27" s="503">
        <f>SUM(D28:D32)</f>
        <v>526</v>
      </c>
      <c r="E27" s="503">
        <f t="shared" ref="E27:K27" si="5">SUM(E28:E32)</f>
        <v>386</v>
      </c>
      <c r="F27" s="503">
        <v>426</v>
      </c>
      <c r="G27" s="503">
        <f t="shared" si="5"/>
        <v>552</v>
      </c>
      <c r="H27" s="503">
        <f t="shared" si="5"/>
        <v>540</v>
      </c>
      <c r="I27" s="503">
        <f t="shared" si="5"/>
        <v>450</v>
      </c>
      <c r="J27" s="503">
        <f t="shared" si="5"/>
        <v>278</v>
      </c>
      <c r="K27" s="503">
        <f t="shared" si="5"/>
        <v>380</v>
      </c>
    </row>
    <row r="28" spans="1:20">
      <c r="A28" s="505" t="s">
        <v>131</v>
      </c>
      <c r="B28" s="502" t="s">
        <v>784</v>
      </c>
      <c r="C28" s="502">
        <f t="shared" si="3"/>
        <v>310</v>
      </c>
      <c r="D28" s="503">
        <v>48</v>
      </c>
      <c r="E28" s="503">
        <v>36</v>
      </c>
      <c r="F28" s="503">
        <v>36</v>
      </c>
      <c r="G28" s="503">
        <v>54</v>
      </c>
      <c r="H28" s="503">
        <v>36</v>
      </c>
      <c r="I28" s="503">
        <v>36</v>
      </c>
      <c r="J28" s="503">
        <v>30</v>
      </c>
      <c r="K28" s="503">
        <v>34</v>
      </c>
    </row>
    <row r="29" spans="1:20" ht="33">
      <c r="A29" s="505" t="s">
        <v>131</v>
      </c>
      <c r="B29" s="502" t="s">
        <v>785</v>
      </c>
      <c r="C29" s="502">
        <f t="shared" si="3"/>
        <v>1316</v>
      </c>
      <c r="D29" s="503">
        <v>201</v>
      </c>
      <c r="E29" s="503">
        <v>136</v>
      </c>
      <c r="F29" s="503">
        <v>165</v>
      </c>
      <c r="G29" s="503">
        <v>220</v>
      </c>
      <c r="H29" s="503">
        <v>190</v>
      </c>
      <c r="I29" s="503">
        <v>136</v>
      </c>
      <c r="J29" s="503">
        <v>124</v>
      </c>
      <c r="K29" s="503">
        <v>144</v>
      </c>
    </row>
    <row r="30" spans="1:20">
      <c r="A30" s="505" t="s">
        <v>131</v>
      </c>
      <c r="B30" s="502" t="s">
        <v>786</v>
      </c>
      <c r="C30" s="502">
        <f t="shared" si="3"/>
        <v>1212</v>
      </c>
      <c r="D30" s="503">
        <v>186</v>
      </c>
      <c r="E30" s="503">
        <v>142</v>
      </c>
      <c r="F30" s="503">
        <v>132</v>
      </c>
      <c r="G30" s="503">
        <v>190</v>
      </c>
      <c r="H30" s="503">
        <v>174</v>
      </c>
      <c r="I30" s="503">
        <v>156</v>
      </c>
      <c r="J30" s="503">
        <v>98</v>
      </c>
      <c r="K30" s="503">
        <v>134</v>
      </c>
    </row>
    <row r="31" spans="1:20">
      <c r="A31" s="505" t="s">
        <v>131</v>
      </c>
      <c r="B31" s="502" t="s">
        <v>787</v>
      </c>
      <c r="C31" s="502">
        <f t="shared" si="3"/>
        <v>616</v>
      </c>
      <c r="D31" s="503">
        <v>91</v>
      </c>
      <c r="E31" s="503">
        <v>72</v>
      </c>
      <c r="F31" s="503">
        <v>70</v>
      </c>
      <c r="G31" s="503">
        <v>60</v>
      </c>
      <c r="H31" s="503">
        <v>107</v>
      </c>
      <c r="I31" s="503">
        <v>122</v>
      </c>
      <c r="J31" s="503">
        <v>26</v>
      </c>
      <c r="K31" s="503">
        <v>68</v>
      </c>
    </row>
    <row r="32" spans="1:20">
      <c r="A32" s="505" t="s">
        <v>131</v>
      </c>
      <c r="B32" s="502" t="s">
        <v>788</v>
      </c>
      <c r="C32" s="502">
        <f t="shared" si="3"/>
        <v>84</v>
      </c>
      <c r="D32" s="503">
        <v>0</v>
      </c>
      <c r="E32" s="503">
        <v>0</v>
      </c>
      <c r="F32" s="503">
        <v>23</v>
      </c>
      <c r="G32" s="503">
        <v>28</v>
      </c>
      <c r="H32" s="503">
        <v>33</v>
      </c>
      <c r="I32" s="503">
        <v>0</v>
      </c>
      <c r="J32" s="503">
        <v>0</v>
      </c>
      <c r="K32" s="503">
        <v>0</v>
      </c>
    </row>
    <row r="33" spans="1:11">
      <c r="A33" s="501">
        <v>2</v>
      </c>
      <c r="B33" s="502" t="s">
        <v>781</v>
      </c>
      <c r="C33" s="502">
        <f t="shared" si="3"/>
        <v>284</v>
      </c>
      <c r="D33" s="503"/>
      <c r="E33" s="503"/>
      <c r="F33" s="503">
        <f>'[2]9a chi HX'!K81</f>
        <v>279</v>
      </c>
      <c r="G33" s="503">
        <f>'[2]9a chi HX'!H81</f>
        <v>5</v>
      </c>
      <c r="H33" s="503"/>
      <c r="I33" s="503"/>
      <c r="J33" s="503"/>
      <c r="K33" s="503"/>
    </row>
    <row r="34" spans="1:11" s="496" customFormat="1">
      <c r="A34" s="499" t="s">
        <v>34</v>
      </c>
      <c r="B34" s="500" t="s">
        <v>789</v>
      </c>
      <c r="C34" s="500">
        <f>C35+C36</f>
        <v>590529</v>
      </c>
      <c r="D34" s="504">
        <f>SUM(D35:D36)</f>
        <v>49540</v>
      </c>
      <c r="E34" s="504">
        <f t="shared" ref="E34:K34" si="6">SUM(E35:E36)</f>
        <v>75475</v>
      </c>
      <c r="F34" s="504">
        <f t="shared" si="6"/>
        <v>36285</v>
      </c>
      <c r="G34" s="504">
        <f t="shared" si="6"/>
        <v>47603</v>
      </c>
      <c r="H34" s="504">
        <f t="shared" si="6"/>
        <v>82727</v>
      </c>
      <c r="I34" s="504">
        <f t="shared" si="6"/>
        <v>79357</v>
      </c>
      <c r="J34" s="504">
        <f>SUM(J35:J36)</f>
        <v>188687</v>
      </c>
      <c r="K34" s="504">
        <f t="shared" si="6"/>
        <v>30855</v>
      </c>
    </row>
    <row r="35" spans="1:11" s="496" customFormat="1">
      <c r="A35" s="501">
        <v>1</v>
      </c>
      <c r="B35" s="502" t="s">
        <v>768</v>
      </c>
      <c r="C35" s="502">
        <f>SUM(D35:K35)</f>
        <v>425873</v>
      </c>
      <c r="D35" s="502">
        <f>'[2]candoi huyen'!J6</f>
        <v>37297</v>
      </c>
      <c r="E35" s="502">
        <f>'[2]candoi huyen'!J7</f>
        <v>51182</v>
      </c>
      <c r="F35" s="502">
        <f>'[2]candoi huyen'!J8</f>
        <v>17856</v>
      </c>
      <c r="G35" s="502">
        <f>'[2]candoi huyen'!J9</f>
        <v>26021</v>
      </c>
      <c r="H35" s="502">
        <f>'[2]candoi huyen'!J10</f>
        <v>56544</v>
      </c>
      <c r="I35" s="502">
        <f>'[2]candoi huyen'!J12</f>
        <v>60266</v>
      </c>
      <c r="J35" s="502">
        <f>'[2]candoi huyen'!J11</f>
        <v>159419</v>
      </c>
      <c r="K35" s="502">
        <f>'[2]candoi huyen'!J13</f>
        <v>17288</v>
      </c>
    </row>
    <row r="36" spans="1:11" s="496" customFormat="1">
      <c r="A36" s="501">
        <v>2</v>
      </c>
      <c r="B36" s="502" t="s">
        <v>220</v>
      </c>
      <c r="C36" s="502">
        <f>SUM(D36:K36)</f>
        <v>164656</v>
      </c>
      <c r="D36" s="502">
        <f>'[2]candoi xa'!J6</f>
        <v>12243</v>
      </c>
      <c r="E36" s="502">
        <f>'[2]candoi xa'!J7</f>
        <v>24293</v>
      </c>
      <c r="F36" s="502">
        <f>'[2]candoi xa'!J8</f>
        <v>18429</v>
      </c>
      <c r="G36" s="502">
        <f>'[2]candoi xa'!J9</f>
        <v>21582</v>
      </c>
      <c r="H36" s="502">
        <f>'[2]candoi xa'!J10</f>
        <v>26183</v>
      </c>
      <c r="I36" s="502">
        <f>'[2]candoi xa'!J12</f>
        <v>19091</v>
      </c>
      <c r="J36" s="502">
        <f>'[2]candoi xa'!J11</f>
        <v>29268</v>
      </c>
      <c r="K36" s="502">
        <f>'[2]candoi xa'!J13</f>
        <v>13567</v>
      </c>
    </row>
    <row r="37" spans="1:11" s="496" customFormat="1">
      <c r="A37" s="499" t="s">
        <v>49</v>
      </c>
      <c r="B37" s="500" t="s">
        <v>790</v>
      </c>
      <c r="C37" s="500">
        <f>C38+C39</f>
        <v>3368827.091</v>
      </c>
      <c r="D37" s="500">
        <f>SUM(D38:D39)</f>
        <v>120204</v>
      </c>
      <c r="E37" s="500">
        <f t="shared" ref="E37:K37" si="7">SUM(E38:E39)</f>
        <v>133420</v>
      </c>
      <c r="F37" s="500">
        <f t="shared" si="7"/>
        <v>558598.87</v>
      </c>
      <c r="G37" s="500">
        <f t="shared" si="7"/>
        <v>559296</v>
      </c>
      <c r="H37" s="500">
        <f t="shared" si="7"/>
        <v>693844.16500000004</v>
      </c>
      <c r="I37" s="500">
        <f t="shared" si="7"/>
        <v>514897</v>
      </c>
      <c r="J37" s="500">
        <f t="shared" si="7"/>
        <v>257832</v>
      </c>
      <c r="K37" s="500">
        <f t="shared" si="7"/>
        <v>530735.05599999998</v>
      </c>
    </row>
    <row r="38" spans="1:11">
      <c r="A38" s="501">
        <v>1</v>
      </c>
      <c r="B38" s="502" t="s">
        <v>768</v>
      </c>
      <c r="C38" s="502">
        <f>SUM(D38:K38)</f>
        <v>2931660.091</v>
      </c>
      <c r="D38" s="502">
        <f t="shared" ref="D38:K38" si="8">D7+D10+D35</f>
        <v>98294</v>
      </c>
      <c r="E38" s="502">
        <f t="shared" si="8"/>
        <v>100295</v>
      </c>
      <c r="F38" s="502">
        <f t="shared" si="8"/>
        <v>482887.87</v>
      </c>
      <c r="G38" s="502">
        <f t="shared" si="8"/>
        <v>480654</v>
      </c>
      <c r="H38" s="502">
        <f t="shared" si="8"/>
        <v>619346.16500000004</v>
      </c>
      <c r="I38" s="502">
        <f t="shared" si="8"/>
        <v>461805</v>
      </c>
      <c r="J38" s="502">
        <f t="shared" si="8"/>
        <v>222953</v>
      </c>
      <c r="K38" s="502">
        <f t="shared" si="8"/>
        <v>465425.05599999998</v>
      </c>
    </row>
    <row r="39" spans="1:11">
      <c r="A39" s="506">
        <v>2</v>
      </c>
      <c r="B39" s="507" t="s">
        <v>220</v>
      </c>
      <c r="C39" s="507">
        <f>SUM(D39:K39)</f>
        <v>437167</v>
      </c>
      <c r="D39" s="507">
        <f t="shared" ref="D39:K39" si="9">D36+D26+D8</f>
        <v>21910</v>
      </c>
      <c r="E39" s="507">
        <f t="shared" si="9"/>
        <v>33125</v>
      </c>
      <c r="F39" s="507">
        <f t="shared" si="9"/>
        <v>75711</v>
      </c>
      <c r="G39" s="507">
        <f t="shared" si="9"/>
        <v>78642</v>
      </c>
      <c r="H39" s="507">
        <f t="shared" si="9"/>
        <v>74498</v>
      </c>
      <c r="I39" s="507">
        <f t="shared" si="9"/>
        <v>53092</v>
      </c>
      <c r="J39" s="507">
        <f t="shared" si="9"/>
        <v>34879</v>
      </c>
      <c r="K39" s="507">
        <f t="shared" si="9"/>
        <v>65310</v>
      </c>
    </row>
  </sheetData>
  <mergeCells count="6">
    <mergeCell ref="M20:T20"/>
    <mergeCell ref="J1:K1"/>
    <mergeCell ref="A2:K2"/>
    <mergeCell ref="A3:K3"/>
    <mergeCell ref="J4:K4"/>
    <mergeCell ref="L13:N13"/>
  </mergeCells>
  <pageMargins left="0.51181102362204722" right="0.11811023622047245" top="0.35433070866141736" bottom="0.35433070866141736"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2"/>
  <sheetViews>
    <sheetView topLeftCell="A44" workbookViewId="0">
      <selection activeCell="A4" sqref="A4"/>
    </sheetView>
  </sheetViews>
  <sheetFormatPr defaultRowHeight="15"/>
  <cols>
    <col min="1" max="1" width="4.85546875" customWidth="1"/>
    <col min="2" max="2" width="65.42578125" customWidth="1"/>
    <col min="3" max="3" width="20.42578125" style="394" customWidth="1"/>
    <col min="253" max="253" width="4.85546875" customWidth="1"/>
    <col min="254" max="254" width="65.42578125" customWidth="1"/>
    <col min="255" max="255" width="20.42578125" customWidth="1"/>
    <col min="256" max="258" width="0" hidden="1" customWidth="1"/>
    <col min="259" max="259" width="15.7109375" customWidth="1"/>
    <col min="509" max="509" width="4.85546875" customWidth="1"/>
    <col min="510" max="510" width="65.42578125" customWidth="1"/>
    <col min="511" max="511" width="20.42578125" customWidth="1"/>
    <col min="512" max="514" width="0" hidden="1" customWidth="1"/>
    <col min="515" max="515" width="15.7109375" customWidth="1"/>
    <col min="765" max="765" width="4.85546875" customWidth="1"/>
    <col min="766" max="766" width="65.42578125" customWidth="1"/>
    <col min="767" max="767" width="20.42578125" customWidth="1"/>
    <col min="768" max="770" width="0" hidden="1" customWidth="1"/>
    <col min="771" max="771" width="15.7109375" customWidth="1"/>
    <col min="1021" max="1021" width="4.85546875" customWidth="1"/>
    <col min="1022" max="1022" width="65.42578125" customWidth="1"/>
    <col min="1023" max="1023" width="20.42578125" customWidth="1"/>
    <col min="1024" max="1026" width="0" hidden="1" customWidth="1"/>
    <col min="1027" max="1027" width="15.7109375" customWidth="1"/>
    <col min="1277" max="1277" width="4.85546875" customWidth="1"/>
    <col min="1278" max="1278" width="65.42578125" customWidth="1"/>
    <col min="1279" max="1279" width="20.42578125" customWidth="1"/>
    <col min="1280" max="1282" width="0" hidden="1" customWidth="1"/>
    <col min="1283" max="1283" width="15.7109375" customWidth="1"/>
    <col min="1533" max="1533" width="4.85546875" customWidth="1"/>
    <col min="1534" max="1534" width="65.42578125" customWidth="1"/>
    <col min="1535" max="1535" width="20.42578125" customWidth="1"/>
    <col min="1536" max="1538" width="0" hidden="1" customWidth="1"/>
    <col min="1539" max="1539" width="15.7109375" customWidth="1"/>
    <col min="1789" max="1789" width="4.85546875" customWidth="1"/>
    <col min="1790" max="1790" width="65.42578125" customWidth="1"/>
    <col min="1791" max="1791" width="20.42578125" customWidth="1"/>
    <col min="1792" max="1794" width="0" hidden="1" customWidth="1"/>
    <col min="1795" max="1795" width="15.7109375" customWidth="1"/>
    <col min="2045" max="2045" width="4.85546875" customWidth="1"/>
    <col min="2046" max="2046" width="65.42578125" customWidth="1"/>
    <col min="2047" max="2047" width="20.42578125" customWidth="1"/>
    <col min="2048" max="2050" width="0" hidden="1" customWidth="1"/>
    <col min="2051" max="2051" width="15.7109375" customWidth="1"/>
    <col min="2301" max="2301" width="4.85546875" customWidth="1"/>
    <col min="2302" max="2302" width="65.42578125" customWidth="1"/>
    <col min="2303" max="2303" width="20.42578125" customWidth="1"/>
    <col min="2304" max="2306" width="0" hidden="1" customWidth="1"/>
    <col min="2307" max="2307" width="15.7109375" customWidth="1"/>
    <col min="2557" max="2557" width="4.85546875" customWidth="1"/>
    <col min="2558" max="2558" width="65.42578125" customWidth="1"/>
    <col min="2559" max="2559" width="20.42578125" customWidth="1"/>
    <col min="2560" max="2562" width="0" hidden="1" customWidth="1"/>
    <col min="2563" max="2563" width="15.7109375" customWidth="1"/>
    <col min="2813" max="2813" width="4.85546875" customWidth="1"/>
    <col min="2814" max="2814" width="65.42578125" customWidth="1"/>
    <col min="2815" max="2815" width="20.42578125" customWidth="1"/>
    <col min="2816" max="2818" width="0" hidden="1" customWidth="1"/>
    <col min="2819" max="2819" width="15.7109375" customWidth="1"/>
    <col min="3069" max="3069" width="4.85546875" customWidth="1"/>
    <col min="3070" max="3070" width="65.42578125" customWidth="1"/>
    <col min="3071" max="3071" width="20.42578125" customWidth="1"/>
    <col min="3072" max="3074" width="0" hidden="1" customWidth="1"/>
    <col min="3075" max="3075" width="15.7109375" customWidth="1"/>
    <col min="3325" max="3325" width="4.85546875" customWidth="1"/>
    <col min="3326" max="3326" width="65.42578125" customWidth="1"/>
    <col min="3327" max="3327" width="20.42578125" customWidth="1"/>
    <col min="3328" max="3330" width="0" hidden="1" customWidth="1"/>
    <col min="3331" max="3331" width="15.7109375" customWidth="1"/>
    <col min="3581" max="3581" width="4.85546875" customWidth="1"/>
    <col min="3582" max="3582" width="65.42578125" customWidth="1"/>
    <col min="3583" max="3583" width="20.42578125" customWidth="1"/>
    <col min="3584" max="3586" width="0" hidden="1" customWidth="1"/>
    <col min="3587" max="3587" width="15.7109375" customWidth="1"/>
    <col min="3837" max="3837" width="4.85546875" customWidth="1"/>
    <col min="3838" max="3838" width="65.42578125" customWidth="1"/>
    <col min="3839" max="3839" width="20.42578125" customWidth="1"/>
    <col min="3840" max="3842" width="0" hidden="1" customWidth="1"/>
    <col min="3843" max="3843" width="15.7109375" customWidth="1"/>
    <col min="4093" max="4093" width="4.85546875" customWidth="1"/>
    <col min="4094" max="4094" width="65.42578125" customWidth="1"/>
    <col min="4095" max="4095" width="20.42578125" customWidth="1"/>
    <col min="4096" max="4098" width="0" hidden="1" customWidth="1"/>
    <col min="4099" max="4099" width="15.7109375" customWidth="1"/>
    <col min="4349" max="4349" width="4.85546875" customWidth="1"/>
    <col min="4350" max="4350" width="65.42578125" customWidth="1"/>
    <col min="4351" max="4351" width="20.42578125" customWidth="1"/>
    <col min="4352" max="4354" width="0" hidden="1" customWidth="1"/>
    <col min="4355" max="4355" width="15.7109375" customWidth="1"/>
    <col min="4605" max="4605" width="4.85546875" customWidth="1"/>
    <col min="4606" max="4606" width="65.42578125" customWidth="1"/>
    <col min="4607" max="4607" width="20.42578125" customWidth="1"/>
    <col min="4608" max="4610" width="0" hidden="1" customWidth="1"/>
    <col min="4611" max="4611" width="15.7109375" customWidth="1"/>
    <col min="4861" max="4861" width="4.85546875" customWidth="1"/>
    <col min="4862" max="4862" width="65.42578125" customWidth="1"/>
    <col min="4863" max="4863" width="20.42578125" customWidth="1"/>
    <col min="4864" max="4866" width="0" hidden="1" customWidth="1"/>
    <col min="4867" max="4867" width="15.7109375" customWidth="1"/>
    <col min="5117" max="5117" width="4.85546875" customWidth="1"/>
    <col min="5118" max="5118" width="65.42578125" customWidth="1"/>
    <col min="5119" max="5119" width="20.42578125" customWidth="1"/>
    <col min="5120" max="5122" width="0" hidden="1" customWidth="1"/>
    <col min="5123" max="5123" width="15.7109375" customWidth="1"/>
    <col min="5373" max="5373" width="4.85546875" customWidth="1"/>
    <col min="5374" max="5374" width="65.42578125" customWidth="1"/>
    <col min="5375" max="5375" width="20.42578125" customWidth="1"/>
    <col min="5376" max="5378" width="0" hidden="1" customWidth="1"/>
    <col min="5379" max="5379" width="15.7109375" customWidth="1"/>
    <col min="5629" max="5629" width="4.85546875" customWidth="1"/>
    <col min="5630" max="5630" width="65.42578125" customWidth="1"/>
    <col min="5631" max="5631" width="20.42578125" customWidth="1"/>
    <col min="5632" max="5634" width="0" hidden="1" customWidth="1"/>
    <col min="5635" max="5635" width="15.7109375" customWidth="1"/>
    <col min="5885" max="5885" width="4.85546875" customWidth="1"/>
    <col min="5886" max="5886" width="65.42578125" customWidth="1"/>
    <col min="5887" max="5887" width="20.42578125" customWidth="1"/>
    <col min="5888" max="5890" width="0" hidden="1" customWidth="1"/>
    <col min="5891" max="5891" width="15.7109375" customWidth="1"/>
    <col min="6141" max="6141" width="4.85546875" customWidth="1"/>
    <col min="6142" max="6142" width="65.42578125" customWidth="1"/>
    <col min="6143" max="6143" width="20.42578125" customWidth="1"/>
    <col min="6144" max="6146" width="0" hidden="1" customWidth="1"/>
    <col min="6147" max="6147" width="15.7109375" customWidth="1"/>
    <col min="6397" max="6397" width="4.85546875" customWidth="1"/>
    <col min="6398" max="6398" width="65.42578125" customWidth="1"/>
    <col min="6399" max="6399" width="20.42578125" customWidth="1"/>
    <col min="6400" max="6402" width="0" hidden="1" customWidth="1"/>
    <col min="6403" max="6403" width="15.7109375" customWidth="1"/>
    <col min="6653" max="6653" width="4.85546875" customWidth="1"/>
    <col min="6654" max="6654" width="65.42578125" customWidth="1"/>
    <col min="6655" max="6655" width="20.42578125" customWidth="1"/>
    <col min="6656" max="6658" width="0" hidden="1" customWidth="1"/>
    <col min="6659" max="6659" width="15.7109375" customWidth="1"/>
    <col min="6909" max="6909" width="4.85546875" customWidth="1"/>
    <col min="6910" max="6910" width="65.42578125" customWidth="1"/>
    <col min="6911" max="6911" width="20.42578125" customWidth="1"/>
    <col min="6912" max="6914" width="0" hidden="1" customWidth="1"/>
    <col min="6915" max="6915" width="15.7109375" customWidth="1"/>
    <col min="7165" max="7165" width="4.85546875" customWidth="1"/>
    <col min="7166" max="7166" width="65.42578125" customWidth="1"/>
    <col min="7167" max="7167" width="20.42578125" customWidth="1"/>
    <col min="7168" max="7170" width="0" hidden="1" customWidth="1"/>
    <col min="7171" max="7171" width="15.7109375" customWidth="1"/>
    <col min="7421" max="7421" width="4.85546875" customWidth="1"/>
    <col min="7422" max="7422" width="65.42578125" customWidth="1"/>
    <col min="7423" max="7423" width="20.42578125" customWidth="1"/>
    <col min="7424" max="7426" width="0" hidden="1" customWidth="1"/>
    <col min="7427" max="7427" width="15.7109375" customWidth="1"/>
    <col min="7677" max="7677" width="4.85546875" customWidth="1"/>
    <col min="7678" max="7678" width="65.42578125" customWidth="1"/>
    <col min="7679" max="7679" width="20.42578125" customWidth="1"/>
    <col min="7680" max="7682" width="0" hidden="1" customWidth="1"/>
    <col min="7683" max="7683" width="15.7109375" customWidth="1"/>
    <col min="7933" max="7933" width="4.85546875" customWidth="1"/>
    <col min="7934" max="7934" width="65.42578125" customWidth="1"/>
    <col min="7935" max="7935" width="20.42578125" customWidth="1"/>
    <col min="7936" max="7938" width="0" hidden="1" customWidth="1"/>
    <col min="7939" max="7939" width="15.7109375" customWidth="1"/>
    <col min="8189" max="8189" width="4.85546875" customWidth="1"/>
    <col min="8190" max="8190" width="65.42578125" customWidth="1"/>
    <col min="8191" max="8191" width="20.42578125" customWidth="1"/>
    <col min="8192" max="8194" width="0" hidden="1" customWidth="1"/>
    <col min="8195" max="8195" width="15.7109375" customWidth="1"/>
    <col min="8445" max="8445" width="4.85546875" customWidth="1"/>
    <col min="8446" max="8446" width="65.42578125" customWidth="1"/>
    <col min="8447" max="8447" width="20.42578125" customWidth="1"/>
    <col min="8448" max="8450" width="0" hidden="1" customWidth="1"/>
    <col min="8451" max="8451" width="15.7109375" customWidth="1"/>
    <col min="8701" max="8701" width="4.85546875" customWidth="1"/>
    <col min="8702" max="8702" width="65.42578125" customWidth="1"/>
    <col min="8703" max="8703" width="20.42578125" customWidth="1"/>
    <col min="8704" max="8706" width="0" hidden="1" customWidth="1"/>
    <col min="8707" max="8707" width="15.7109375" customWidth="1"/>
    <col min="8957" max="8957" width="4.85546875" customWidth="1"/>
    <col min="8958" max="8958" width="65.42578125" customWidth="1"/>
    <col min="8959" max="8959" width="20.42578125" customWidth="1"/>
    <col min="8960" max="8962" width="0" hidden="1" customWidth="1"/>
    <col min="8963" max="8963" width="15.7109375" customWidth="1"/>
    <col min="9213" max="9213" width="4.85546875" customWidth="1"/>
    <col min="9214" max="9214" width="65.42578125" customWidth="1"/>
    <col min="9215" max="9215" width="20.42578125" customWidth="1"/>
    <col min="9216" max="9218" width="0" hidden="1" customWidth="1"/>
    <col min="9219" max="9219" width="15.7109375" customWidth="1"/>
    <col min="9469" max="9469" width="4.85546875" customWidth="1"/>
    <col min="9470" max="9470" width="65.42578125" customWidth="1"/>
    <col min="9471" max="9471" width="20.42578125" customWidth="1"/>
    <col min="9472" max="9474" width="0" hidden="1" customWidth="1"/>
    <col min="9475" max="9475" width="15.7109375" customWidth="1"/>
    <col min="9725" max="9725" width="4.85546875" customWidth="1"/>
    <col min="9726" max="9726" width="65.42578125" customWidth="1"/>
    <col min="9727" max="9727" width="20.42578125" customWidth="1"/>
    <col min="9728" max="9730" width="0" hidden="1" customWidth="1"/>
    <col min="9731" max="9731" width="15.7109375" customWidth="1"/>
    <col min="9981" max="9981" width="4.85546875" customWidth="1"/>
    <col min="9982" max="9982" width="65.42578125" customWidth="1"/>
    <col min="9983" max="9983" width="20.42578125" customWidth="1"/>
    <col min="9984" max="9986" width="0" hidden="1" customWidth="1"/>
    <col min="9987" max="9987" width="15.7109375" customWidth="1"/>
    <col min="10237" max="10237" width="4.85546875" customWidth="1"/>
    <col min="10238" max="10238" width="65.42578125" customWidth="1"/>
    <col min="10239" max="10239" width="20.42578125" customWidth="1"/>
    <col min="10240" max="10242" width="0" hidden="1" customWidth="1"/>
    <col min="10243" max="10243" width="15.7109375" customWidth="1"/>
    <col min="10493" max="10493" width="4.85546875" customWidth="1"/>
    <col min="10494" max="10494" width="65.42578125" customWidth="1"/>
    <col min="10495" max="10495" width="20.42578125" customWidth="1"/>
    <col min="10496" max="10498" width="0" hidden="1" customWidth="1"/>
    <col min="10499" max="10499" width="15.7109375" customWidth="1"/>
    <col min="10749" max="10749" width="4.85546875" customWidth="1"/>
    <col min="10750" max="10750" width="65.42578125" customWidth="1"/>
    <col min="10751" max="10751" width="20.42578125" customWidth="1"/>
    <col min="10752" max="10754" width="0" hidden="1" customWidth="1"/>
    <col min="10755" max="10755" width="15.7109375" customWidth="1"/>
    <col min="11005" max="11005" width="4.85546875" customWidth="1"/>
    <col min="11006" max="11006" width="65.42578125" customWidth="1"/>
    <col min="11007" max="11007" width="20.42578125" customWidth="1"/>
    <col min="11008" max="11010" width="0" hidden="1" customWidth="1"/>
    <col min="11011" max="11011" width="15.7109375" customWidth="1"/>
    <col min="11261" max="11261" width="4.85546875" customWidth="1"/>
    <col min="11262" max="11262" width="65.42578125" customWidth="1"/>
    <col min="11263" max="11263" width="20.42578125" customWidth="1"/>
    <col min="11264" max="11266" width="0" hidden="1" customWidth="1"/>
    <col min="11267" max="11267" width="15.7109375" customWidth="1"/>
    <col min="11517" max="11517" width="4.85546875" customWidth="1"/>
    <col min="11518" max="11518" width="65.42578125" customWidth="1"/>
    <col min="11519" max="11519" width="20.42578125" customWidth="1"/>
    <col min="11520" max="11522" width="0" hidden="1" customWidth="1"/>
    <col min="11523" max="11523" width="15.7109375" customWidth="1"/>
    <col min="11773" max="11773" width="4.85546875" customWidth="1"/>
    <col min="11774" max="11774" width="65.42578125" customWidth="1"/>
    <col min="11775" max="11775" width="20.42578125" customWidth="1"/>
    <col min="11776" max="11778" width="0" hidden="1" customWidth="1"/>
    <col min="11779" max="11779" width="15.7109375" customWidth="1"/>
    <col min="12029" max="12029" width="4.85546875" customWidth="1"/>
    <col min="12030" max="12030" width="65.42578125" customWidth="1"/>
    <col min="12031" max="12031" width="20.42578125" customWidth="1"/>
    <col min="12032" max="12034" width="0" hidden="1" customWidth="1"/>
    <col min="12035" max="12035" width="15.7109375" customWidth="1"/>
    <col min="12285" max="12285" width="4.85546875" customWidth="1"/>
    <col min="12286" max="12286" width="65.42578125" customWidth="1"/>
    <col min="12287" max="12287" width="20.42578125" customWidth="1"/>
    <col min="12288" max="12290" width="0" hidden="1" customWidth="1"/>
    <col min="12291" max="12291" width="15.7109375" customWidth="1"/>
    <col min="12541" max="12541" width="4.85546875" customWidth="1"/>
    <col min="12542" max="12542" width="65.42578125" customWidth="1"/>
    <col min="12543" max="12543" width="20.42578125" customWidth="1"/>
    <col min="12544" max="12546" width="0" hidden="1" customWidth="1"/>
    <col min="12547" max="12547" width="15.7109375" customWidth="1"/>
    <col min="12797" max="12797" width="4.85546875" customWidth="1"/>
    <col min="12798" max="12798" width="65.42578125" customWidth="1"/>
    <col min="12799" max="12799" width="20.42578125" customWidth="1"/>
    <col min="12800" max="12802" width="0" hidden="1" customWidth="1"/>
    <col min="12803" max="12803" width="15.7109375" customWidth="1"/>
    <col min="13053" max="13053" width="4.85546875" customWidth="1"/>
    <col min="13054" max="13054" width="65.42578125" customWidth="1"/>
    <col min="13055" max="13055" width="20.42578125" customWidth="1"/>
    <col min="13056" max="13058" width="0" hidden="1" customWidth="1"/>
    <col min="13059" max="13059" width="15.7109375" customWidth="1"/>
    <col min="13309" max="13309" width="4.85546875" customWidth="1"/>
    <col min="13310" max="13310" width="65.42578125" customWidth="1"/>
    <col min="13311" max="13311" width="20.42578125" customWidth="1"/>
    <col min="13312" max="13314" width="0" hidden="1" customWidth="1"/>
    <col min="13315" max="13315" width="15.7109375" customWidth="1"/>
    <col min="13565" max="13565" width="4.85546875" customWidth="1"/>
    <col min="13566" max="13566" width="65.42578125" customWidth="1"/>
    <col min="13567" max="13567" width="20.42578125" customWidth="1"/>
    <col min="13568" max="13570" width="0" hidden="1" customWidth="1"/>
    <col min="13571" max="13571" width="15.7109375" customWidth="1"/>
    <col min="13821" max="13821" width="4.85546875" customWidth="1"/>
    <col min="13822" max="13822" width="65.42578125" customWidth="1"/>
    <col min="13823" max="13823" width="20.42578125" customWidth="1"/>
    <col min="13824" max="13826" width="0" hidden="1" customWidth="1"/>
    <col min="13827" max="13827" width="15.7109375" customWidth="1"/>
    <col min="14077" max="14077" width="4.85546875" customWidth="1"/>
    <col min="14078" max="14078" width="65.42578125" customWidth="1"/>
    <col min="14079" max="14079" width="20.42578125" customWidth="1"/>
    <col min="14080" max="14082" width="0" hidden="1" customWidth="1"/>
    <col min="14083" max="14083" width="15.7109375" customWidth="1"/>
    <col min="14333" max="14333" width="4.85546875" customWidth="1"/>
    <col min="14334" max="14334" width="65.42578125" customWidth="1"/>
    <col min="14335" max="14335" width="20.42578125" customWidth="1"/>
    <col min="14336" max="14338" width="0" hidden="1" customWidth="1"/>
    <col min="14339" max="14339" width="15.7109375" customWidth="1"/>
    <col min="14589" max="14589" width="4.85546875" customWidth="1"/>
    <col min="14590" max="14590" width="65.42578125" customWidth="1"/>
    <col min="14591" max="14591" width="20.42578125" customWidth="1"/>
    <col min="14592" max="14594" width="0" hidden="1" customWidth="1"/>
    <col min="14595" max="14595" width="15.7109375" customWidth="1"/>
    <col min="14845" max="14845" width="4.85546875" customWidth="1"/>
    <col min="14846" max="14846" width="65.42578125" customWidth="1"/>
    <col min="14847" max="14847" width="20.42578125" customWidth="1"/>
    <col min="14848" max="14850" width="0" hidden="1" customWidth="1"/>
    <col min="14851" max="14851" width="15.7109375" customWidth="1"/>
    <col min="15101" max="15101" width="4.85546875" customWidth="1"/>
    <col min="15102" max="15102" width="65.42578125" customWidth="1"/>
    <col min="15103" max="15103" width="20.42578125" customWidth="1"/>
    <col min="15104" max="15106" width="0" hidden="1" customWidth="1"/>
    <col min="15107" max="15107" width="15.7109375" customWidth="1"/>
    <col min="15357" max="15357" width="4.85546875" customWidth="1"/>
    <col min="15358" max="15358" width="65.42578125" customWidth="1"/>
    <col min="15359" max="15359" width="20.42578125" customWidth="1"/>
    <col min="15360" max="15362" width="0" hidden="1" customWidth="1"/>
    <col min="15363" max="15363" width="15.7109375" customWidth="1"/>
    <col min="15613" max="15613" width="4.85546875" customWidth="1"/>
    <col min="15614" max="15614" width="65.42578125" customWidth="1"/>
    <col min="15615" max="15615" width="20.42578125" customWidth="1"/>
    <col min="15616" max="15618" width="0" hidden="1" customWidth="1"/>
    <col min="15619" max="15619" width="15.7109375" customWidth="1"/>
    <col min="15869" max="15869" width="4.85546875" customWidth="1"/>
    <col min="15870" max="15870" width="65.42578125" customWidth="1"/>
    <col min="15871" max="15871" width="20.42578125" customWidth="1"/>
    <col min="15872" max="15874" width="0" hidden="1" customWidth="1"/>
    <col min="15875" max="15875" width="15.7109375" customWidth="1"/>
    <col min="16125" max="16125" width="4.85546875" customWidth="1"/>
    <col min="16126" max="16126" width="65.42578125" customWidth="1"/>
    <col min="16127" max="16127" width="20.42578125" customWidth="1"/>
    <col min="16128" max="16130" width="0" hidden="1" customWidth="1"/>
    <col min="16131" max="16131" width="15.7109375" customWidth="1"/>
  </cols>
  <sheetData>
    <row r="1" spans="1:3" ht="17.25" customHeight="1">
      <c r="A1" s="508"/>
      <c r="B1" s="1076" t="s">
        <v>791</v>
      </c>
      <c r="C1" s="1076"/>
    </row>
    <row r="2" spans="1:3" ht="17.25" customHeight="1">
      <c r="A2" s="1077" t="s">
        <v>792</v>
      </c>
      <c r="B2" s="1077"/>
      <c r="C2" s="1077"/>
    </row>
    <row r="3" spans="1:3" ht="17.25" customHeight="1">
      <c r="A3" s="1011" t="str">
        <f>'08. BSMT 2024'!A3:K3</f>
        <v>(Kèm theo Tờ trình số         /TTr-UBND ngày      tháng       năm 2023 của UBND tỉnh)</v>
      </c>
      <c r="B3" s="1011"/>
      <c r="C3" s="1011"/>
    </row>
    <row r="4" spans="1:3" ht="15.75">
      <c r="B4" s="1078" t="s">
        <v>67</v>
      </c>
      <c r="C4" s="1078"/>
    </row>
    <row r="5" spans="1:3" ht="19.5" customHeight="1">
      <c r="A5" s="509" t="s">
        <v>3</v>
      </c>
      <c r="B5" s="509" t="s">
        <v>4</v>
      </c>
      <c r="C5" s="384" t="s">
        <v>68</v>
      </c>
    </row>
    <row r="6" spans="1:3" ht="15.75" hidden="1">
      <c r="A6" s="22">
        <v>1</v>
      </c>
      <c r="B6" s="22">
        <v>2</v>
      </c>
      <c r="C6" s="510">
        <v>3</v>
      </c>
    </row>
    <row r="7" spans="1:3" ht="15.75">
      <c r="A7" s="22"/>
      <c r="B7" s="177" t="s">
        <v>793</v>
      </c>
      <c r="C7" s="511">
        <v>14990233.199999999</v>
      </c>
    </row>
    <row r="8" spans="1:3" s="513" customFormat="1" ht="15.75">
      <c r="A8" s="512" t="s">
        <v>10</v>
      </c>
      <c r="B8" s="177" t="s">
        <v>794</v>
      </c>
      <c r="C8" s="511">
        <v>3368827.091</v>
      </c>
    </row>
    <row r="9" spans="1:3" s="516" customFormat="1" ht="15.75">
      <c r="A9" s="22">
        <v>1</v>
      </c>
      <c r="B9" s="60" t="s">
        <v>73</v>
      </c>
      <c r="C9" s="515">
        <v>2146924</v>
      </c>
    </row>
    <row r="10" spans="1:3" s="516" customFormat="1" ht="15.75">
      <c r="A10" s="22">
        <v>2</v>
      </c>
      <c r="B10" s="60" t="s">
        <v>74</v>
      </c>
      <c r="C10" s="515">
        <v>631374.09100000001</v>
      </c>
    </row>
    <row r="11" spans="1:3" s="516" customFormat="1" ht="15.75">
      <c r="A11" s="22">
        <v>3</v>
      </c>
      <c r="B11" s="67" t="s">
        <v>86</v>
      </c>
      <c r="C11" s="515">
        <v>590529</v>
      </c>
    </row>
    <row r="12" spans="1:3" s="513" customFormat="1" ht="15.75">
      <c r="A12" s="512" t="s">
        <v>18</v>
      </c>
      <c r="B12" s="177" t="s">
        <v>795</v>
      </c>
      <c r="C12" s="511">
        <v>11621406.108999999</v>
      </c>
    </row>
    <row r="13" spans="1:3" s="513" customFormat="1" ht="15.75">
      <c r="A13" s="512" t="s">
        <v>20</v>
      </c>
      <c r="B13" s="177" t="s">
        <v>223</v>
      </c>
      <c r="C13" s="511">
        <v>10068608.108999999</v>
      </c>
    </row>
    <row r="14" spans="1:3" ht="47.25" hidden="1">
      <c r="A14" s="22"/>
      <c r="B14" s="517" t="s">
        <v>224</v>
      </c>
      <c r="C14" s="515"/>
    </row>
    <row r="15" spans="1:3" s="513" customFormat="1" ht="15.75">
      <c r="A15" s="512">
        <v>1</v>
      </c>
      <c r="B15" s="177" t="s">
        <v>225</v>
      </c>
      <c r="C15" s="511">
        <v>4497189</v>
      </c>
    </row>
    <row r="16" spans="1:3" s="516" customFormat="1" ht="15.75">
      <c r="A16" s="22" t="s">
        <v>227</v>
      </c>
      <c r="B16" s="23" t="s">
        <v>228</v>
      </c>
      <c r="C16" s="515">
        <v>4067189</v>
      </c>
    </row>
    <row r="17" spans="1:3" s="516" customFormat="1" ht="15.75">
      <c r="A17" s="22"/>
      <c r="B17" s="23" t="s">
        <v>796</v>
      </c>
      <c r="C17" s="515"/>
    </row>
    <row r="18" spans="1:3" s="516" customFormat="1" ht="31.5" hidden="1">
      <c r="A18" s="22" t="s">
        <v>797</v>
      </c>
      <c r="B18" s="23" t="s">
        <v>230</v>
      </c>
      <c r="C18" s="515">
        <v>3067189</v>
      </c>
    </row>
    <row r="19" spans="1:3" ht="16.5" customHeight="1">
      <c r="A19" s="22" t="s">
        <v>247</v>
      </c>
      <c r="B19" s="23" t="s">
        <v>798</v>
      </c>
      <c r="C19" s="515">
        <v>2102089</v>
      </c>
    </row>
    <row r="20" spans="1:3" ht="16.5" customHeight="1">
      <c r="A20" s="22" t="s">
        <v>248</v>
      </c>
      <c r="B20" s="23" t="s">
        <v>236</v>
      </c>
      <c r="C20" s="515">
        <v>940100</v>
      </c>
    </row>
    <row r="21" spans="1:3" ht="16.5" customHeight="1">
      <c r="A21" s="22" t="s">
        <v>250</v>
      </c>
      <c r="B21" s="23" t="s">
        <v>237</v>
      </c>
      <c r="C21" s="515">
        <v>25000</v>
      </c>
    </row>
    <row r="22" spans="1:3" ht="16.5" customHeight="1">
      <c r="A22" s="22" t="s">
        <v>252</v>
      </c>
      <c r="B22" s="23" t="s">
        <v>799</v>
      </c>
      <c r="C22" s="515">
        <v>1000000</v>
      </c>
    </row>
    <row r="23" spans="1:3" ht="32.25" customHeight="1">
      <c r="A23" s="22" t="s">
        <v>242</v>
      </c>
      <c r="B23" s="23" t="s">
        <v>800</v>
      </c>
      <c r="C23" s="515"/>
    </row>
    <row r="24" spans="1:3" ht="16.5" customHeight="1">
      <c r="A24" s="22" t="s">
        <v>243</v>
      </c>
      <c r="B24" s="23" t="s">
        <v>244</v>
      </c>
      <c r="C24" s="515">
        <v>430000</v>
      </c>
    </row>
    <row r="25" spans="1:3" s="516" customFormat="1" ht="15.75" hidden="1">
      <c r="A25" s="22" t="s">
        <v>801</v>
      </c>
      <c r="B25" s="23" t="s">
        <v>246</v>
      </c>
      <c r="C25" s="515">
        <v>0</v>
      </c>
    </row>
    <row r="26" spans="1:3" ht="15.75" hidden="1">
      <c r="A26" s="518" t="s">
        <v>247</v>
      </c>
      <c r="B26" s="517" t="s">
        <v>231</v>
      </c>
      <c r="C26" s="515"/>
    </row>
    <row r="27" spans="1:3" ht="15.75" hidden="1">
      <c r="A27" s="518" t="s">
        <v>248</v>
      </c>
      <c r="B27" s="517" t="s">
        <v>249</v>
      </c>
      <c r="C27" s="515"/>
    </row>
    <row r="28" spans="1:3" ht="15.75" hidden="1">
      <c r="A28" s="518" t="s">
        <v>250</v>
      </c>
      <c r="B28" s="517" t="s">
        <v>251</v>
      </c>
      <c r="C28" s="515"/>
    </row>
    <row r="29" spans="1:3" ht="15.75" hidden="1">
      <c r="A29" s="518" t="s">
        <v>252</v>
      </c>
      <c r="B29" s="517" t="s">
        <v>253</v>
      </c>
      <c r="C29" s="515"/>
    </row>
    <row r="30" spans="1:3" ht="15.75" hidden="1">
      <c r="A30" s="518" t="s">
        <v>254</v>
      </c>
      <c r="B30" s="517" t="s">
        <v>255</v>
      </c>
      <c r="C30" s="515"/>
    </row>
    <row r="31" spans="1:3" ht="15.75" hidden="1">
      <c r="A31" s="518" t="s">
        <v>256</v>
      </c>
      <c r="B31" s="517" t="s">
        <v>257</v>
      </c>
      <c r="C31" s="515"/>
    </row>
    <row r="32" spans="1:3" ht="15.75" hidden="1">
      <c r="A32" s="518" t="s">
        <v>258</v>
      </c>
      <c r="B32" s="517" t="s">
        <v>259</v>
      </c>
      <c r="C32" s="515"/>
    </row>
    <row r="33" spans="1:3" ht="15.75" hidden="1">
      <c r="A33" s="518" t="s">
        <v>260</v>
      </c>
      <c r="B33" s="517" t="s">
        <v>261</v>
      </c>
      <c r="C33" s="515"/>
    </row>
    <row r="34" spans="1:3" ht="15.75" hidden="1">
      <c r="A34" s="518" t="s">
        <v>262</v>
      </c>
      <c r="B34" s="517" t="s">
        <v>263</v>
      </c>
      <c r="C34" s="515"/>
    </row>
    <row r="35" spans="1:3" ht="15.75" hidden="1">
      <c r="A35" s="518" t="s">
        <v>264</v>
      </c>
      <c r="B35" s="517" t="s">
        <v>265</v>
      </c>
      <c r="C35" s="515"/>
    </row>
    <row r="36" spans="1:3" ht="15.75" hidden="1">
      <c r="A36" s="518" t="s">
        <v>266</v>
      </c>
      <c r="B36" s="517" t="s">
        <v>267</v>
      </c>
      <c r="C36" s="515"/>
    </row>
    <row r="37" spans="1:3" ht="15.75" hidden="1">
      <c r="A37" s="518" t="s">
        <v>268</v>
      </c>
      <c r="B37" s="517" t="s">
        <v>269</v>
      </c>
      <c r="C37" s="515"/>
    </row>
    <row r="38" spans="1:3" ht="15.75" hidden="1">
      <c r="A38" s="518" t="s">
        <v>270</v>
      </c>
      <c r="B38" s="517" t="s">
        <v>271</v>
      </c>
      <c r="C38" s="515"/>
    </row>
    <row r="39" spans="1:3" s="513" customFormat="1" ht="15.75">
      <c r="A39" s="512">
        <v>2</v>
      </c>
      <c r="B39" s="177" t="s">
        <v>38</v>
      </c>
      <c r="C39" s="511">
        <v>4913453</v>
      </c>
    </row>
    <row r="40" spans="1:3" ht="15.75">
      <c r="A40" s="518" t="s">
        <v>247</v>
      </c>
      <c r="B40" s="517" t="s">
        <v>231</v>
      </c>
      <c r="C40" s="515">
        <v>1466524</v>
      </c>
    </row>
    <row r="41" spans="1:3" ht="15.75">
      <c r="A41" s="518" t="s">
        <v>248</v>
      </c>
      <c r="B41" s="517" t="s">
        <v>249</v>
      </c>
      <c r="C41" s="515">
        <v>62494</v>
      </c>
    </row>
    <row r="42" spans="1:3" ht="15.75">
      <c r="A42" s="518" t="s">
        <v>250</v>
      </c>
      <c r="B42" s="517" t="s">
        <v>251</v>
      </c>
      <c r="C42" s="515">
        <v>71543</v>
      </c>
    </row>
    <row r="43" spans="1:3" ht="15.75">
      <c r="A43" s="518" t="s">
        <v>252</v>
      </c>
      <c r="B43" s="517" t="s">
        <v>253</v>
      </c>
      <c r="C43" s="515">
        <v>115610</v>
      </c>
    </row>
    <row r="44" spans="1:3" ht="15.75">
      <c r="A44" s="518" t="s">
        <v>254</v>
      </c>
      <c r="B44" s="517" t="s">
        <v>278</v>
      </c>
      <c r="C44" s="515">
        <v>595248</v>
      </c>
    </row>
    <row r="45" spans="1:3" ht="15.75">
      <c r="A45" s="518" t="s">
        <v>256</v>
      </c>
      <c r="B45" s="517" t="s">
        <v>280</v>
      </c>
      <c r="C45" s="515">
        <v>232117</v>
      </c>
    </row>
    <row r="46" spans="1:3" ht="15.75">
      <c r="A46" s="518" t="s">
        <v>258</v>
      </c>
      <c r="B46" s="517" t="s">
        <v>282</v>
      </c>
      <c r="C46" s="515">
        <v>29903</v>
      </c>
    </row>
    <row r="47" spans="1:3" ht="15.75">
      <c r="A47" s="518" t="s">
        <v>260</v>
      </c>
      <c r="B47" s="517" t="s">
        <v>284</v>
      </c>
      <c r="C47" s="515">
        <v>90175</v>
      </c>
    </row>
    <row r="48" spans="1:3" ht="15.75">
      <c r="A48" s="518" t="s">
        <v>262</v>
      </c>
      <c r="B48" s="517" t="s">
        <v>286</v>
      </c>
      <c r="C48" s="515">
        <v>119356</v>
      </c>
    </row>
    <row r="49" spans="1:3" ht="15.75">
      <c r="A49" s="518" t="s">
        <v>264</v>
      </c>
      <c r="B49" s="517" t="s">
        <v>265</v>
      </c>
      <c r="C49" s="515">
        <v>1485345</v>
      </c>
    </row>
    <row r="50" spans="1:3" ht="15.75">
      <c r="A50" s="518" t="s">
        <v>266</v>
      </c>
      <c r="B50" s="517" t="s">
        <v>267</v>
      </c>
      <c r="C50" s="515">
        <v>495740</v>
      </c>
    </row>
    <row r="51" spans="1:3" ht="15.75">
      <c r="A51" s="518" t="s">
        <v>268</v>
      </c>
      <c r="B51" s="517" t="s">
        <v>269</v>
      </c>
      <c r="C51" s="515">
        <v>114876</v>
      </c>
    </row>
    <row r="52" spans="1:3" ht="15.75">
      <c r="A52" s="518" t="s">
        <v>270</v>
      </c>
      <c r="B52" s="517" t="s">
        <v>271</v>
      </c>
      <c r="C52" s="515">
        <v>34522</v>
      </c>
    </row>
    <row r="53" spans="1:3" s="513" customFormat="1" ht="18.75" customHeight="1">
      <c r="A53" s="512">
        <v>3</v>
      </c>
      <c r="B53" s="177" t="s">
        <v>291</v>
      </c>
      <c r="C53" s="511">
        <v>3900</v>
      </c>
    </row>
    <row r="54" spans="1:3" s="513" customFormat="1" ht="18.75" customHeight="1">
      <c r="A54" s="512">
        <v>4</v>
      </c>
      <c r="B54" s="177" t="s">
        <v>40</v>
      </c>
      <c r="C54" s="511">
        <v>1000</v>
      </c>
    </row>
    <row r="55" spans="1:3" s="513" customFormat="1" ht="18.75" customHeight="1">
      <c r="A55" s="512">
        <v>5</v>
      </c>
      <c r="B55" s="177" t="s">
        <v>41</v>
      </c>
      <c r="C55" s="511">
        <v>549962</v>
      </c>
    </row>
    <row r="56" spans="1:3" ht="17.25" customHeight="1">
      <c r="A56" s="512">
        <v>6</v>
      </c>
      <c r="B56" s="177" t="s">
        <v>802</v>
      </c>
      <c r="C56" s="511">
        <v>103104.10900000001</v>
      </c>
    </row>
    <row r="57" spans="1:3" ht="17.25" customHeight="1">
      <c r="A57" s="512" t="s">
        <v>24</v>
      </c>
      <c r="B57" s="177" t="s">
        <v>43</v>
      </c>
      <c r="C57" s="511">
        <v>1552798</v>
      </c>
    </row>
    <row r="58" spans="1:3" s="516" customFormat="1" ht="17.25" customHeight="1">
      <c r="A58" s="22">
        <v>1</v>
      </c>
      <c r="B58" s="23" t="s">
        <v>46</v>
      </c>
      <c r="C58" s="515"/>
    </row>
    <row r="59" spans="1:3" s="516" customFormat="1" ht="17.25" customHeight="1">
      <c r="A59" s="22">
        <v>2</v>
      </c>
      <c r="B59" s="23" t="s">
        <v>803</v>
      </c>
      <c r="C59" s="515">
        <v>1500380</v>
      </c>
    </row>
    <row r="60" spans="1:3" s="516" customFormat="1" ht="17.25" customHeight="1">
      <c r="A60" s="22">
        <v>3</v>
      </c>
      <c r="B60" s="23" t="s">
        <v>804</v>
      </c>
      <c r="C60" s="515">
        <v>52418</v>
      </c>
    </row>
    <row r="61" spans="1:3" ht="17.25" hidden="1" customHeight="1">
      <c r="A61" s="512" t="s">
        <v>28</v>
      </c>
      <c r="B61" s="519" t="s">
        <v>80</v>
      </c>
      <c r="C61" s="515"/>
    </row>
    <row r="62" spans="1:3" ht="31.5">
      <c r="A62" s="512" t="s">
        <v>34</v>
      </c>
      <c r="B62" s="177" t="s">
        <v>297</v>
      </c>
      <c r="C62" s="511"/>
    </row>
    <row r="63" spans="1:3" s="516" customFormat="1" ht="15.75">
      <c r="A63" s="22"/>
      <c r="B63" s="23" t="s">
        <v>298</v>
      </c>
      <c r="C63" s="515">
        <v>1000000</v>
      </c>
    </row>
    <row r="64" spans="1:3" s="516" customFormat="1" ht="15.75">
      <c r="A64" s="22"/>
      <c r="B64" s="23" t="s">
        <v>299</v>
      </c>
      <c r="C64" s="515"/>
    </row>
    <row r="65" spans="1:3" s="516" customFormat="1" ht="15.75">
      <c r="A65" s="22"/>
      <c r="B65" s="23" t="s">
        <v>805</v>
      </c>
      <c r="C65" s="515">
        <v>7600</v>
      </c>
    </row>
    <row r="66" spans="1:3" ht="31.5">
      <c r="A66" s="520" t="s">
        <v>49</v>
      </c>
      <c r="B66" s="521" t="s">
        <v>301</v>
      </c>
      <c r="C66" s="522"/>
    </row>
    <row r="67" spans="1:3" ht="15.75">
      <c r="A67" s="523"/>
      <c r="C67" s="524"/>
    </row>
    <row r="68" spans="1:3" ht="15.75">
      <c r="A68" s="523"/>
      <c r="C68" s="524"/>
    </row>
    <row r="69" spans="1:3" ht="15.75">
      <c r="A69" s="1079"/>
      <c r="C69" s="957"/>
    </row>
    <row r="70" spans="1:3" ht="15.75">
      <c r="A70" s="1079"/>
      <c r="C70" s="958"/>
    </row>
    <row r="71" spans="1:3" ht="15.75">
      <c r="A71" s="1079"/>
      <c r="C71" s="958"/>
    </row>
    <row r="72" spans="1:3" ht="15.75">
      <c r="A72" s="1079"/>
      <c r="C72" s="957"/>
    </row>
  </sheetData>
  <mergeCells count="5">
    <mergeCell ref="B1:C1"/>
    <mergeCell ref="A2:C2"/>
    <mergeCell ref="A3:C3"/>
    <mergeCell ref="B4:C4"/>
    <mergeCell ref="A69:A72"/>
  </mergeCells>
  <pageMargins left="0.70866141732283472" right="0.11811023622047245" top="0.15748031496062992" bottom="0.15748031496062992"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96"/>
  <sheetViews>
    <sheetView topLeftCell="A13" workbookViewId="0">
      <selection activeCell="A23" sqref="A5:K23"/>
    </sheetView>
  </sheetViews>
  <sheetFormatPr defaultRowHeight="16.5"/>
  <cols>
    <col min="1" max="1" width="4.7109375" style="525" customWidth="1"/>
    <col min="2" max="2" width="30" style="525" customWidth="1"/>
    <col min="3" max="3" width="12.85546875" style="526" customWidth="1"/>
    <col min="4" max="4" width="12.28515625" style="526" customWidth="1"/>
    <col min="5" max="5" width="10.5703125" style="526" customWidth="1"/>
    <col min="6" max="6" width="11.42578125" style="526" customWidth="1"/>
    <col min="7" max="7" width="12.28515625" style="526" customWidth="1"/>
    <col min="8" max="8" width="11.7109375" style="526" customWidth="1"/>
    <col min="9" max="10" width="12.28515625" style="526" customWidth="1"/>
    <col min="11" max="11" width="11.28515625" style="526" customWidth="1"/>
    <col min="12" max="12" width="16" style="525" customWidth="1"/>
    <col min="13" max="13" width="12.85546875" style="525" customWidth="1"/>
    <col min="14" max="15" width="10.28515625" style="525" customWidth="1"/>
    <col min="16" max="16" width="16.85546875" style="525" bestFit="1" customWidth="1"/>
    <col min="17" max="256" width="9.140625" style="525"/>
    <col min="257" max="257" width="4.7109375" style="525" customWidth="1"/>
    <col min="258" max="258" width="30" style="525" customWidth="1"/>
    <col min="259" max="259" width="12.85546875" style="525" customWidth="1"/>
    <col min="260" max="260" width="12.28515625" style="525" customWidth="1"/>
    <col min="261" max="261" width="10.5703125" style="525" customWidth="1"/>
    <col min="262" max="262" width="11.42578125" style="525" customWidth="1"/>
    <col min="263" max="263" width="12.28515625" style="525" customWidth="1"/>
    <col min="264" max="264" width="11.7109375" style="525" customWidth="1"/>
    <col min="265" max="266" width="12.28515625" style="525" customWidth="1"/>
    <col min="267" max="267" width="11.28515625" style="525" customWidth="1"/>
    <col min="268" max="268" width="16" style="525" customWidth="1"/>
    <col min="269" max="269" width="12.85546875" style="525" customWidth="1"/>
    <col min="270" max="271" width="10.28515625" style="525" customWidth="1"/>
    <col min="272" max="272" width="16.85546875" style="525" bestFit="1" customWidth="1"/>
    <col min="273" max="512" width="9.140625" style="525"/>
    <col min="513" max="513" width="4.7109375" style="525" customWidth="1"/>
    <col min="514" max="514" width="30" style="525" customWidth="1"/>
    <col min="515" max="515" width="12.85546875" style="525" customWidth="1"/>
    <col min="516" max="516" width="12.28515625" style="525" customWidth="1"/>
    <col min="517" max="517" width="10.5703125" style="525" customWidth="1"/>
    <col min="518" max="518" width="11.42578125" style="525" customWidth="1"/>
    <col min="519" max="519" width="12.28515625" style="525" customWidth="1"/>
    <col min="520" max="520" width="11.7109375" style="525" customWidth="1"/>
    <col min="521" max="522" width="12.28515625" style="525" customWidth="1"/>
    <col min="523" max="523" width="11.28515625" style="525" customWidth="1"/>
    <col min="524" max="524" width="16" style="525" customWidth="1"/>
    <col min="525" max="525" width="12.85546875" style="525" customWidth="1"/>
    <col min="526" max="527" width="10.28515625" style="525" customWidth="1"/>
    <col min="528" max="528" width="16.85546875" style="525" bestFit="1" customWidth="1"/>
    <col min="529" max="768" width="9.140625" style="525"/>
    <col min="769" max="769" width="4.7109375" style="525" customWidth="1"/>
    <col min="770" max="770" width="30" style="525" customWidth="1"/>
    <col min="771" max="771" width="12.85546875" style="525" customWidth="1"/>
    <col min="772" max="772" width="12.28515625" style="525" customWidth="1"/>
    <col min="773" max="773" width="10.5703125" style="525" customWidth="1"/>
    <col min="774" max="774" width="11.42578125" style="525" customWidth="1"/>
    <col min="775" max="775" width="12.28515625" style="525" customWidth="1"/>
    <col min="776" max="776" width="11.7109375" style="525" customWidth="1"/>
    <col min="777" max="778" width="12.28515625" style="525" customWidth="1"/>
    <col min="779" max="779" width="11.28515625" style="525" customWidth="1"/>
    <col min="780" max="780" width="16" style="525" customWidth="1"/>
    <col min="781" max="781" width="12.85546875" style="525" customWidth="1"/>
    <col min="782" max="783" width="10.28515625" style="525" customWidth="1"/>
    <col min="784" max="784" width="16.85546875" style="525" bestFit="1" customWidth="1"/>
    <col min="785" max="1024" width="9.140625" style="525"/>
    <col min="1025" max="1025" width="4.7109375" style="525" customWidth="1"/>
    <col min="1026" max="1026" width="30" style="525" customWidth="1"/>
    <col min="1027" max="1027" width="12.85546875" style="525" customWidth="1"/>
    <col min="1028" max="1028" width="12.28515625" style="525" customWidth="1"/>
    <col min="1029" max="1029" width="10.5703125" style="525" customWidth="1"/>
    <col min="1030" max="1030" width="11.42578125" style="525" customWidth="1"/>
    <col min="1031" max="1031" width="12.28515625" style="525" customWidth="1"/>
    <col min="1032" max="1032" width="11.7109375" style="525" customWidth="1"/>
    <col min="1033" max="1034" width="12.28515625" style="525" customWidth="1"/>
    <col min="1035" max="1035" width="11.28515625" style="525" customWidth="1"/>
    <col min="1036" max="1036" width="16" style="525" customWidth="1"/>
    <col min="1037" max="1037" width="12.85546875" style="525" customWidth="1"/>
    <col min="1038" max="1039" width="10.28515625" style="525" customWidth="1"/>
    <col min="1040" max="1040" width="16.85546875" style="525" bestFit="1" customWidth="1"/>
    <col min="1041" max="1280" width="9.140625" style="525"/>
    <col min="1281" max="1281" width="4.7109375" style="525" customWidth="1"/>
    <col min="1282" max="1282" width="30" style="525" customWidth="1"/>
    <col min="1283" max="1283" width="12.85546875" style="525" customWidth="1"/>
    <col min="1284" max="1284" width="12.28515625" style="525" customWidth="1"/>
    <col min="1285" max="1285" width="10.5703125" style="525" customWidth="1"/>
    <col min="1286" max="1286" width="11.42578125" style="525" customWidth="1"/>
    <col min="1287" max="1287" width="12.28515625" style="525" customWidth="1"/>
    <col min="1288" max="1288" width="11.7109375" style="525" customWidth="1"/>
    <col min="1289" max="1290" width="12.28515625" style="525" customWidth="1"/>
    <col min="1291" max="1291" width="11.28515625" style="525" customWidth="1"/>
    <col min="1292" max="1292" width="16" style="525" customWidth="1"/>
    <col min="1293" max="1293" width="12.85546875" style="525" customWidth="1"/>
    <col min="1294" max="1295" width="10.28515625" style="525" customWidth="1"/>
    <col min="1296" max="1296" width="16.85546875" style="525" bestFit="1" customWidth="1"/>
    <col min="1297" max="1536" width="9.140625" style="525"/>
    <col min="1537" max="1537" width="4.7109375" style="525" customWidth="1"/>
    <col min="1538" max="1538" width="30" style="525" customWidth="1"/>
    <col min="1539" max="1539" width="12.85546875" style="525" customWidth="1"/>
    <col min="1540" max="1540" width="12.28515625" style="525" customWidth="1"/>
    <col min="1541" max="1541" width="10.5703125" style="525" customWidth="1"/>
    <col min="1542" max="1542" width="11.42578125" style="525" customWidth="1"/>
    <col min="1543" max="1543" width="12.28515625" style="525" customWidth="1"/>
    <col min="1544" max="1544" width="11.7109375" style="525" customWidth="1"/>
    <col min="1545" max="1546" width="12.28515625" style="525" customWidth="1"/>
    <col min="1547" max="1547" width="11.28515625" style="525" customWidth="1"/>
    <col min="1548" max="1548" width="16" style="525" customWidth="1"/>
    <col min="1549" max="1549" width="12.85546875" style="525" customWidth="1"/>
    <col min="1550" max="1551" width="10.28515625" style="525" customWidth="1"/>
    <col min="1552" max="1552" width="16.85546875" style="525" bestFit="1" customWidth="1"/>
    <col min="1553" max="1792" width="9.140625" style="525"/>
    <col min="1793" max="1793" width="4.7109375" style="525" customWidth="1"/>
    <col min="1794" max="1794" width="30" style="525" customWidth="1"/>
    <col min="1795" max="1795" width="12.85546875" style="525" customWidth="1"/>
    <col min="1796" max="1796" width="12.28515625" style="525" customWidth="1"/>
    <col min="1797" max="1797" width="10.5703125" style="525" customWidth="1"/>
    <col min="1798" max="1798" width="11.42578125" style="525" customWidth="1"/>
    <col min="1799" max="1799" width="12.28515625" style="525" customWidth="1"/>
    <col min="1800" max="1800" width="11.7109375" style="525" customWidth="1"/>
    <col min="1801" max="1802" width="12.28515625" style="525" customWidth="1"/>
    <col min="1803" max="1803" width="11.28515625" style="525" customWidth="1"/>
    <col min="1804" max="1804" width="16" style="525" customWidth="1"/>
    <col min="1805" max="1805" width="12.85546875" style="525" customWidth="1"/>
    <col min="1806" max="1807" width="10.28515625" style="525" customWidth="1"/>
    <col min="1808" max="1808" width="16.85546875" style="525" bestFit="1" customWidth="1"/>
    <col min="1809" max="2048" width="9.140625" style="525"/>
    <col min="2049" max="2049" width="4.7109375" style="525" customWidth="1"/>
    <col min="2050" max="2050" width="30" style="525" customWidth="1"/>
    <col min="2051" max="2051" width="12.85546875" style="525" customWidth="1"/>
    <col min="2052" max="2052" width="12.28515625" style="525" customWidth="1"/>
    <col min="2053" max="2053" width="10.5703125" style="525" customWidth="1"/>
    <col min="2054" max="2054" width="11.42578125" style="525" customWidth="1"/>
    <col min="2055" max="2055" width="12.28515625" style="525" customWidth="1"/>
    <col min="2056" max="2056" width="11.7109375" style="525" customWidth="1"/>
    <col min="2057" max="2058" width="12.28515625" style="525" customWidth="1"/>
    <col min="2059" max="2059" width="11.28515625" style="525" customWidth="1"/>
    <col min="2060" max="2060" width="16" style="525" customWidth="1"/>
    <col min="2061" max="2061" width="12.85546875" style="525" customWidth="1"/>
    <col min="2062" max="2063" width="10.28515625" style="525" customWidth="1"/>
    <col min="2064" max="2064" width="16.85546875" style="525" bestFit="1" customWidth="1"/>
    <col min="2065" max="2304" width="9.140625" style="525"/>
    <col min="2305" max="2305" width="4.7109375" style="525" customWidth="1"/>
    <col min="2306" max="2306" width="30" style="525" customWidth="1"/>
    <col min="2307" max="2307" width="12.85546875" style="525" customWidth="1"/>
    <col min="2308" max="2308" width="12.28515625" style="525" customWidth="1"/>
    <col min="2309" max="2309" width="10.5703125" style="525" customWidth="1"/>
    <col min="2310" max="2310" width="11.42578125" style="525" customWidth="1"/>
    <col min="2311" max="2311" width="12.28515625" style="525" customWidth="1"/>
    <col min="2312" max="2312" width="11.7109375" style="525" customWidth="1"/>
    <col min="2313" max="2314" width="12.28515625" style="525" customWidth="1"/>
    <col min="2315" max="2315" width="11.28515625" style="525" customWidth="1"/>
    <col min="2316" max="2316" width="16" style="525" customWidth="1"/>
    <col min="2317" max="2317" width="12.85546875" style="525" customWidth="1"/>
    <col min="2318" max="2319" width="10.28515625" style="525" customWidth="1"/>
    <col min="2320" max="2320" width="16.85546875" style="525" bestFit="1" customWidth="1"/>
    <col min="2321" max="2560" width="9.140625" style="525"/>
    <col min="2561" max="2561" width="4.7109375" style="525" customWidth="1"/>
    <col min="2562" max="2562" width="30" style="525" customWidth="1"/>
    <col min="2563" max="2563" width="12.85546875" style="525" customWidth="1"/>
    <col min="2564" max="2564" width="12.28515625" style="525" customWidth="1"/>
    <col min="2565" max="2565" width="10.5703125" style="525" customWidth="1"/>
    <col min="2566" max="2566" width="11.42578125" style="525" customWidth="1"/>
    <col min="2567" max="2567" width="12.28515625" style="525" customWidth="1"/>
    <col min="2568" max="2568" width="11.7109375" style="525" customWidth="1"/>
    <col min="2569" max="2570" width="12.28515625" style="525" customWidth="1"/>
    <col min="2571" max="2571" width="11.28515625" style="525" customWidth="1"/>
    <col min="2572" max="2572" width="16" style="525" customWidth="1"/>
    <col min="2573" max="2573" width="12.85546875" style="525" customWidth="1"/>
    <col min="2574" max="2575" width="10.28515625" style="525" customWidth="1"/>
    <col min="2576" max="2576" width="16.85546875" style="525" bestFit="1" customWidth="1"/>
    <col min="2577" max="2816" width="9.140625" style="525"/>
    <col min="2817" max="2817" width="4.7109375" style="525" customWidth="1"/>
    <col min="2818" max="2818" width="30" style="525" customWidth="1"/>
    <col min="2819" max="2819" width="12.85546875" style="525" customWidth="1"/>
    <col min="2820" max="2820" width="12.28515625" style="525" customWidth="1"/>
    <col min="2821" max="2821" width="10.5703125" style="525" customWidth="1"/>
    <col min="2822" max="2822" width="11.42578125" style="525" customWidth="1"/>
    <col min="2823" max="2823" width="12.28515625" style="525" customWidth="1"/>
    <col min="2824" max="2824" width="11.7109375" style="525" customWidth="1"/>
    <col min="2825" max="2826" width="12.28515625" style="525" customWidth="1"/>
    <col min="2827" max="2827" width="11.28515625" style="525" customWidth="1"/>
    <col min="2828" max="2828" width="16" style="525" customWidth="1"/>
    <col min="2829" max="2829" width="12.85546875" style="525" customWidth="1"/>
    <col min="2830" max="2831" width="10.28515625" style="525" customWidth="1"/>
    <col min="2832" max="2832" width="16.85546875" style="525" bestFit="1" customWidth="1"/>
    <col min="2833" max="3072" width="9.140625" style="525"/>
    <col min="3073" max="3073" width="4.7109375" style="525" customWidth="1"/>
    <col min="3074" max="3074" width="30" style="525" customWidth="1"/>
    <col min="3075" max="3075" width="12.85546875" style="525" customWidth="1"/>
    <col min="3076" max="3076" width="12.28515625" style="525" customWidth="1"/>
    <col min="3077" max="3077" width="10.5703125" style="525" customWidth="1"/>
    <col min="3078" max="3078" width="11.42578125" style="525" customWidth="1"/>
    <col min="3079" max="3079" width="12.28515625" style="525" customWidth="1"/>
    <col min="3080" max="3080" width="11.7109375" style="525" customWidth="1"/>
    <col min="3081" max="3082" width="12.28515625" style="525" customWidth="1"/>
    <col min="3083" max="3083" width="11.28515625" style="525" customWidth="1"/>
    <col min="3084" max="3084" width="16" style="525" customWidth="1"/>
    <col min="3085" max="3085" width="12.85546875" style="525" customWidth="1"/>
    <col min="3086" max="3087" width="10.28515625" style="525" customWidth="1"/>
    <col min="3088" max="3088" width="16.85546875" style="525" bestFit="1" customWidth="1"/>
    <col min="3089" max="3328" width="9.140625" style="525"/>
    <col min="3329" max="3329" width="4.7109375" style="525" customWidth="1"/>
    <col min="3330" max="3330" width="30" style="525" customWidth="1"/>
    <col min="3331" max="3331" width="12.85546875" style="525" customWidth="1"/>
    <col min="3332" max="3332" width="12.28515625" style="525" customWidth="1"/>
    <col min="3333" max="3333" width="10.5703125" style="525" customWidth="1"/>
    <col min="3334" max="3334" width="11.42578125" style="525" customWidth="1"/>
    <col min="3335" max="3335" width="12.28515625" style="525" customWidth="1"/>
    <col min="3336" max="3336" width="11.7109375" style="525" customWidth="1"/>
    <col min="3337" max="3338" width="12.28515625" style="525" customWidth="1"/>
    <col min="3339" max="3339" width="11.28515625" style="525" customWidth="1"/>
    <col min="3340" max="3340" width="16" style="525" customWidth="1"/>
    <col min="3341" max="3341" width="12.85546875" style="525" customWidth="1"/>
    <col min="3342" max="3343" width="10.28515625" style="525" customWidth="1"/>
    <col min="3344" max="3344" width="16.85546875" style="525" bestFit="1" customWidth="1"/>
    <col min="3345" max="3584" width="9.140625" style="525"/>
    <col min="3585" max="3585" width="4.7109375" style="525" customWidth="1"/>
    <col min="3586" max="3586" width="30" style="525" customWidth="1"/>
    <col min="3587" max="3587" width="12.85546875" style="525" customWidth="1"/>
    <col min="3588" max="3588" width="12.28515625" style="525" customWidth="1"/>
    <col min="3589" max="3589" width="10.5703125" style="525" customWidth="1"/>
    <col min="3590" max="3590" width="11.42578125" style="525" customWidth="1"/>
    <col min="3591" max="3591" width="12.28515625" style="525" customWidth="1"/>
    <col min="3592" max="3592" width="11.7109375" style="525" customWidth="1"/>
    <col min="3593" max="3594" width="12.28515625" style="525" customWidth="1"/>
    <col min="3595" max="3595" width="11.28515625" style="525" customWidth="1"/>
    <col min="3596" max="3596" width="16" style="525" customWidth="1"/>
    <col min="3597" max="3597" width="12.85546875" style="525" customWidth="1"/>
    <col min="3598" max="3599" width="10.28515625" style="525" customWidth="1"/>
    <col min="3600" max="3600" width="16.85546875" style="525" bestFit="1" customWidth="1"/>
    <col min="3601" max="3840" width="9.140625" style="525"/>
    <col min="3841" max="3841" width="4.7109375" style="525" customWidth="1"/>
    <col min="3842" max="3842" width="30" style="525" customWidth="1"/>
    <col min="3843" max="3843" width="12.85546875" style="525" customWidth="1"/>
    <col min="3844" max="3844" width="12.28515625" style="525" customWidth="1"/>
    <col min="3845" max="3845" width="10.5703125" style="525" customWidth="1"/>
    <col min="3846" max="3846" width="11.42578125" style="525" customWidth="1"/>
    <col min="3847" max="3847" width="12.28515625" style="525" customWidth="1"/>
    <col min="3848" max="3848" width="11.7109375" style="525" customWidth="1"/>
    <col min="3849" max="3850" width="12.28515625" style="525" customWidth="1"/>
    <col min="3851" max="3851" width="11.28515625" style="525" customWidth="1"/>
    <col min="3852" max="3852" width="16" style="525" customWidth="1"/>
    <col min="3853" max="3853" width="12.85546875" style="525" customWidth="1"/>
    <col min="3854" max="3855" width="10.28515625" style="525" customWidth="1"/>
    <col min="3856" max="3856" width="16.85546875" style="525" bestFit="1" customWidth="1"/>
    <col min="3857" max="4096" width="9.140625" style="525"/>
    <col min="4097" max="4097" width="4.7109375" style="525" customWidth="1"/>
    <col min="4098" max="4098" width="30" style="525" customWidth="1"/>
    <col min="4099" max="4099" width="12.85546875" style="525" customWidth="1"/>
    <col min="4100" max="4100" width="12.28515625" style="525" customWidth="1"/>
    <col min="4101" max="4101" width="10.5703125" style="525" customWidth="1"/>
    <col min="4102" max="4102" width="11.42578125" style="525" customWidth="1"/>
    <col min="4103" max="4103" width="12.28515625" style="525" customWidth="1"/>
    <col min="4104" max="4104" width="11.7109375" style="525" customWidth="1"/>
    <col min="4105" max="4106" width="12.28515625" style="525" customWidth="1"/>
    <col min="4107" max="4107" width="11.28515625" style="525" customWidth="1"/>
    <col min="4108" max="4108" width="16" style="525" customWidth="1"/>
    <col min="4109" max="4109" width="12.85546875" style="525" customWidth="1"/>
    <col min="4110" max="4111" width="10.28515625" style="525" customWidth="1"/>
    <col min="4112" max="4112" width="16.85546875" style="525" bestFit="1" customWidth="1"/>
    <col min="4113" max="4352" width="9.140625" style="525"/>
    <col min="4353" max="4353" width="4.7109375" style="525" customWidth="1"/>
    <col min="4354" max="4354" width="30" style="525" customWidth="1"/>
    <col min="4355" max="4355" width="12.85546875" style="525" customWidth="1"/>
    <col min="4356" max="4356" width="12.28515625" style="525" customWidth="1"/>
    <col min="4357" max="4357" width="10.5703125" style="525" customWidth="1"/>
    <col min="4358" max="4358" width="11.42578125" style="525" customWidth="1"/>
    <col min="4359" max="4359" width="12.28515625" style="525" customWidth="1"/>
    <col min="4360" max="4360" width="11.7109375" style="525" customWidth="1"/>
    <col min="4361" max="4362" width="12.28515625" style="525" customWidth="1"/>
    <col min="4363" max="4363" width="11.28515625" style="525" customWidth="1"/>
    <col min="4364" max="4364" width="16" style="525" customWidth="1"/>
    <col min="4365" max="4365" width="12.85546875" style="525" customWidth="1"/>
    <col min="4366" max="4367" width="10.28515625" style="525" customWidth="1"/>
    <col min="4368" max="4368" width="16.85546875" style="525" bestFit="1" customWidth="1"/>
    <col min="4369" max="4608" width="9.140625" style="525"/>
    <col min="4609" max="4609" width="4.7109375" style="525" customWidth="1"/>
    <col min="4610" max="4610" width="30" style="525" customWidth="1"/>
    <col min="4611" max="4611" width="12.85546875" style="525" customWidth="1"/>
    <col min="4612" max="4612" width="12.28515625" style="525" customWidth="1"/>
    <col min="4613" max="4613" width="10.5703125" style="525" customWidth="1"/>
    <col min="4614" max="4614" width="11.42578125" style="525" customWidth="1"/>
    <col min="4615" max="4615" width="12.28515625" style="525" customWidth="1"/>
    <col min="4616" max="4616" width="11.7109375" style="525" customWidth="1"/>
    <col min="4617" max="4618" width="12.28515625" style="525" customWidth="1"/>
    <col min="4619" max="4619" width="11.28515625" style="525" customWidth="1"/>
    <col min="4620" max="4620" width="16" style="525" customWidth="1"/>
    <col min="4621" max="4621" width="12.85546875" style="525" customWidth="1"/>
    <col min="4622" max="4623" width="10.28515625" style="525" customWidth="1"/>
    <col min="4624" max="4624" width="16.85546875" style="525" bestFit="1" customWidth="1"/>
    <col min="4625" max="4864" width="9.140625" style="525"/>
    <col min="4865" max="4865" width="4.7109375" style="525" customWidth="1"/>
    <col min="4866" max="4866" width="30" style="525" customWidth="1"/>
    <col min="4867" max="4867" width="12.85546875" style="525" customWidth="1"/>
    <col min="4868" max="4868" width="12.28515625" style="525" customWidth="1"/>
    <col min="4869" max="4869" width="10.5703125" style="525" customWidth="1"/>
    <col min="4870" max="4870" width="11.42578125" style="525" customWidth="1"/>
    <col min="4871" max="4871" width="12.28515625" style="525" customWidth="1"/>
    <col min="4872" max="4872" width="11.7109375" style="525" customWidth="1"/>
    <col min="4873" max="4874" width="12.28515625" style="525" customWidth="1"/>
    <col min="4875" max="4875" width="11.28515625" style="525" customWidth="1"/>
    <col min="4876" max="4876" width="16" style="525" customWidth="1"/>
    <col min="4877" max="4877" width="12.85546875" style="525" customWidth="1"/>
    <col min="4878" max="4879" width="10.28515625" style="525" customWidth="1"/>
    <col min="4880" max="4880" width="16.85546875" style="525" bestFit="1" customWidth="1"/>
    <col min="4881" max="5120" width="9.140625" style="525"/>
    <col min="5121" max="5121" width="4.7109375" style="525" customWidth="1"/>
    <col min="5122" max="5122" width="30" style="525" customWidth="1"/>
    <col min="5123" max="5123" width="12.85546875" style="525" customWidth="1"/>
    <col min="5124" max="5124" width="12.28515625" style="525" customWidth="1"/>
    <col min="5125" max="5125" width="10.5703125" style="525" customWidth="1"/>
    <col min="5126" max="5126" width="11.42578125" style="525" customWidth="1"/>
    <col min="5127" max="5127" width="12.28515625" style="525" customWidth="1"/>
    <col min="5128" max="5128" width="11.7109375" style="525" customWidth="1"/>
    <col min="5129" max="5130" width="12.28515625" style="525" customWidth="1"/>
    <col min="5131" max="5131" width="11.28515625" style="525" customWidth="1"/>
    <col min="5132" max="5132" width="16" style="525" customWidth="1"/>
    <col min="5133" max="5133" width="12.85546875" style="525" customWidth="1"/>
    <col min="5134" max="5135" width="10.28515625" style="525" customWidth="1"/>
    <col min="5136" max="5136" width="16.85546875" style="525" bestFit="1" customWidth="1"/>
    <col min="5137" max="5376" width="9.140625" style="525"/>
    <col min="5377" max="5377" width="4.7109375" style="525" customWidth="1"/>
    <col min="5378" max="5378" width="30" style="525" customWidth="1"/>
    <col min="5379" max="5379" width="12.85546875" style="525" customWidth="1"/>
    <col min="5380" max="5380" width="12.28515625" style="525" customWidth="1"/>
    <col min="5381" max="5381" width="10.5703125" style="525" customWidth="1"/>
    <col min="5382" max="5382" width="11.42578125" style="525" customWidth="1"/>
    <col min="5383" max="5383" width="12.28515625" style="525" customWidth="1"/>
    <col min="5384" max="5384" width="11.7109375" style="525" customWidth="1"/>
    <col min="5385" max="5386" width="12.28515625" style="525" customWidth="1"/>
    <col min="5387" max="5387" width="11.28515625" style="525" customWidth="1"/>
    <col min="5388" max="5388" width="16" style="525" customWidth="1"/>
    <col min="5389" max="5389" width="12.85546875" style="525" customWidth="1"/>
    <col min="5390" max="5391" width="10.28515625" style="525" customWidth="1"/>
    <col min="5392" max="5392" width="16.85546875" style="525" bestFit="1" customWidth="1"/>
    <col min="5393" max="5632" width="9.140625" style="525"/>
    <col min="5633" max="5633" width="4.7109375" style="525" customWidth="1"/>
    <col min="5634" max="5634" width="30" style="525" customWidth="1"/>
    <col min="5635" max="5635" width="12.85546875" style="525" customWidth="1"/>
    <col min="5636" max="5636" width="12.28515625" style="525" customWidth="1"/>
    <col min="5637" max="5637" width="10.5703125" style="525" customWidth="1"/>
    <col min="5638" max="5638" width="11.42578125" style="525" customWidth="1"/>
    <col min="5639" max="5639" width="12.28515625" style="525" customWidth="1"/>
    <col min="5640" max="5640" width="11.7109375" style="525" customWidth="1"/>
    <col min="5641" max="5642" width="12.28515625" style="525" customWidth="1"/>
    <col min="5643" max="5643" width="11.28515625" style="525" customWidth="1"/>
    <col min="5644" max="5644" width="16" style="525" customWidth="1"/>
    <col min="5645" max="5645" width="12.85546875" style="525" customWidth="1"/>
    <col min="5646" max="5647" width="10.28515625" style="525" customWidth="1"/>
    <col min="5648" max="5648" width="16.85546875" style="525" bestFit="1" customWidth="1"/>
    <col min="5649" max="5888" width="9.140625" style="525"/>
    <col min="5889" max="5889" width="4.7109375" style="525" customWidth="1"/>
    <col min="5890" max="5890" width="30" style="525" customWidth="1"/>
    <col min="5891" max="5891" width="12.85546875" style="525" customWidth="1"/>
    <col min="5892" max="5892" width="12.28515625" style="525" customWidth="1"/>
    <col min="5893" max="5893" width="10.5703125" style="525" customWidth="1"/>
    <col min="5894" max="5894" width="11.42578125" style="525" customWidth="1"/>
    <col min="5895" max="5895" width="12.28515625" style="525" customWidth="1"/>
    <col min="5896" max="5896" width="11.7109375" style="525" customWidth="1"/>
    <col min="5897" max="5898" width="12.28515625" style="525" customWidth="1"/>
    <col min="5899" max="5899" width="11.28515625" style="525" customWidth="1"/>
    <col min="5900" max="5900" width="16" style="525" customWidth="1"/>
    <col min="5901" max="5901" width="12.85546875" style="525" customWidth="1"/>
    <col min="5902" max="5903" width="10.28515625" style="525" customWidth="1"/>
    <col min="5904" max="5904" width="16.85546875" style="525" bestFit="1" customWidth="1"/>
    <col min="5905" max="6144" width="9.140625" style="525"/>
    <col min="6145" max="6145" width="4.7109375" style="525" customWidth="1"/>
    <col min="6146" max="6146" width="30" style="525" customWidth="1"/>
    <col min="6147" max="6147" width="12.85546875" style="525" customWidth="1"/>
    <col min="6148" max="6148" width="12.28515625" style="525" customWidth="1"/>
    <col min="6149" max="6149" width="10.5703125" style="525" customWidth="1"/>
    <col min="6150" max="6150" width="11.42578125" style="525" customWidth="1"/>
    <col min="6151" max="6151" width="12.28515625" style="525" customWidth="1"/>
    <col min="6152" max="6152" width="11.7109375" style="525" customWidth="1"/>
    <col min="6153" max="6154" width="12.28515625" style="525" customWidth="1"/>
    <col min="6155" max="6155" width="11.28515625" style="525" customWidth="1"/>
    <col min="6156" max="6156" width="16" style="525" customWidth="1"/>
    <col min="6157" max="6157" width="12.85546875" style="525" customWidth="1"/>
    <col min="6158" max="6159" width="10.28515625" style="525" customWidth="1"/>
    <col min="6160" max="6160" width="16.85546875" style="525" bestFit="1" customWidth="1"/>
    <col min="6161" max="6400" width="9.140625" style="525"/>
    <col min="6401" max="6401" width="4.7109375" style="525" customWidth="1"/>
    <col min="6402" max="6402" width="30" style="525" customWidth="1"/>
    <col min="6403" max="6403" width="12.85546875" style="525" customWidth="1"/>
    <col min="6404" max="6404" width="12.28515625" style="525" customWidth="1"/>
    <col min="6405" max="6405" width="10.5703125" style="525" customWidth="1"/>
    <col min="6406" max="6406" width="11.42578125" style="525" customWidth="1"/>
    <col min="6407" max="6407" width="12.28515625" style="525" customWidth="1"/>
    <col min="6408" max="6408" width="11.7109375" style="525" customWidth="1"/>
    <col min="6409" max="6410" width="12.28515625" style="525" customWidth="1"/>
    <col min="6411" max="6411" width="11.28515625" style="525" customWidth="1"/>
    <col min="6412" max="6412" width="16" style="525" customWidth="1"/>
    <col min="6413" max="6413" width="12.85546875" style="525" customWidth="1"/>
    <col min="6414" max="6415" width="10.28515625" style="525" customWidth="1"/>
    <col min="6416" max="6416" width="16.85546875" style="525" bestFit="1" customWidth="1"/>
    <col min="6417" max="6656" width="9.140625" style="525"/>
    <col min="6657" max="6657" width="4.7109375" style="525" customWidth="1"/>
    <col min="6658" max="6658" width="30" style="525" customWidth="1"/>
    <col min="6659" max="6659" width="12.85546875" style="525" customWidth="1"/>
    <col min="6660" max="6660" width="12.28515625" style="525" customWidth="1"/>
    <col min="6661" max="6661" width="10.5703125" style="525" customWidth="1"/>
    <col min="6662" max="6662" width="11.42578125" style="525" customWidth="1"/>
    <col min="6663" max="6663" width="12.28515625" style="525" customWidth="1"/>
    <col min="6664" max="6664" width="11.7109375" style="525" customWidth="1"/>
    <col min="6665" max="6666" width="12.28515625" style="525" customWidth="1"/>
    <col min="6667" max="6667" width="11.28515625" style="525" customWidth="1"/>
    <col min="6668" max="6668" width="16" style="525" customWidth="1"/>
    <col min="6669" max="6669" width="12.85546875" style="525" customWidth="1"/>
    <col min="6670" max="6671" width="10.28515625" style="525" customWidth="1"/>
    <col min="6672" max="6672" width="16.85546875" style="525" bestFit="1" customWidth="1"/>
    <col min="6673" max="6912" width="9.140625" style="525"/>
    <col min="6913" max="6913" width="4.7109375" style="525" customWidth="1"/>
    <col min="6914" max="6914" width="30" style="525" customWidth="1"/>
    <col min="6915" max="6915" width="12.85546875" style="525" customWidth="1"/>
    <col min="6916" max="6916" width="12.28515625" style="525" customWidth="1"/>
    <col min="6917" max="6917" width="10.5703125" style="525" customWidth="1"/>
    <col min="6918" max="6918" width="11.42578125" style="525" customWidth="1"/>
    <col min="6919" max="6919" width="12.28515625" style="525" customWidth="1"/>
    <col min="6920" max="6920" width="11.7109375" style="525" customWidth="1"/>
    <col min="6921" max="6922" width="12.28515625" style="525" customWidth="1"/>
    <col min="6923" max="6923" width="11.28515625" style="525" customWidth="1"/>
    <col min="6924" max="6924" width="16" style="525" customWidth="1"/>
    <col min="6925" max="6925" width="12.85546875" style="525" customWidth="1"/>
    <col min="6926" max="6927" width="10.28515625" style="525" customWidth="1"/>
    <col min="6928" max="6928" width="16.85546875" style="525" bestFit="1" customWidth="1"/>
    <col min="6929" max="7168" width="9.140625" style="525"/>
    <col min="7169" max="7169" width="4.7109375" style="525" customWidth="1"/>
    <col min="7170" max="7170" width="30" style="525" customWidth="1"/>
    <col min="7171" max="7171" width="12.85546875" style="525" customWidth="1"/>
    <col min="7172" max="7172" width="12.28515625" style="525" customWidth="1"/>
    <col min="7173" max="7173" width="10.5703125" style="525" customWidth="1"/>
    <col min="7174" max="7174" width="11.42578125" style="525" customWidth="1"/>
    <col min="7175" max="7175" width="12.28515625" style="525" customWidth="1"/>
    <col min="7176" max="7176" width="11.7109375" style="525" customWidth="1"/>
    <col min="7177" max="7178" width="12.28515625" style="525" customWidth="1"/>
    <col min="7179" max="7179" width="11.28515625" style="525" customWidth="1"/>
    <col min="7180" max="7180" width="16" style="525" customWidth="1"/>
    <col min="7181" max="7181" width="12.85546875" style="525" customWidth="1"/>
    <col min="7182" max="7183" width="10.28515625" style="525" customWidth="1"/>
    <col min="7184" max="7184" width="16.85546875" style="525" bestFit="1" customWidth="1"/>
    <col min="7185" max="7424" width="9.140625" style="525"/>
    <col min="7425" max="7425" width="4.7109375" style="525" customWidth="1"/>
    <col min="7426" max="7426" width="30" style="525" customWidth="1"/>
    <col min="7427" max="7427" width="12.85546875" style="525" customWidth="1"/>
    <col min="7428" max="7428" width="12.28515625" style="525" customWidth="1"/>
    <col min="7429" max="7429" width="10.5703125" style="525" customWidth="1"/>
    <col min="7430" max="7430" width="11.42578125" style="525" customWidth="1"/>
    <col min="7431" max="7431" width="12.28515625" style="525" customWidth="1"/>
    <col min="7432" max="7432" width="11.7109375" style="525" customWidth="1"/>
    <col min="7433" max="7434" width="12.28515625" style="525" customWidth="1"/>
    <col min="7435" max="7435" width="11.28515625" style="525" customWidth="1"/>
    <col min="7436" max="7436" width="16" style="525" customWidth="1"/>
    <col min="7437" max="7437" width="12.85546875" style="525" customWidth="1"/>
    <col min="7438" max="7439" width="10.28515625" style="525" customWidth="1"/>
    <col min="7440" max="7440" width="16.85546875" style="525" bestFit="1" customWidth="1"/>
    <col min="7441" max="7680" width="9.140625" style="525"/>
    <col min="7681" max="7681" width="4.7109375" style="525" customWidth="1"/>
    <col min="7682" max="7682" width="30" style="525" customWidth="1"/>
    <col min="7683" max="7683" width="12.85546875" style="525" customWidth="1"/>
    <col min="7684" max="7684" width="12.28515625" style="525" customWidth="1"/>
    <col min="7685" max="7685" width="10.5703125" style="525" customWidth="1"/>
    <col min="7686" max="7686" width="11.42578125" style="525" customWidth="1"/>
    <col min="7687" max="7687" width="12.28515625" style="525" customWidth="1"/>
    <col min="7688" max="7688" width="11.7109375" style="525" customWidth="1"/>
    <col min="7689" max="7690" width="12.28515625" style="525" customWidth="1"/>
    <col min="7691" max="7691" width="11.28515625" style="525" customWidth="1"/>
    <col min="7692" max="7692" width="16" style="525" customWidth="1"/>
    <col min="7693" max="7693" width="12.85546875" style="525" customWidth="1"/>
    <col min="7694" max="7695" width="10.28515625" style="525" customWidth="1"/>
    <col min="7696" max="7696" width="16.85546875" style="525" bestFit="1" customWidth="1"/>
    <col min="7697" max="7936" width="9.140625" style="525"/>
    <col min="7937" max="7937" width="4.7109375" style="525" customWidth="1"/>
    <col min="7938" max="7938" width="30" style="525" customWidth="1"/>
    <col min="7939" max="7939" width="12.85546875" style="525" customWidth="1"/>
    <col min="7940" max="7940" width="12.28515625" style="525" customWidth="1"/>
    <col min="7941" max="7941" width="10.5703125" style="525" customWidth="1"/>
    <col min="7942" max="7942" width="11.42578125" style="525" customWidth="1"/>
    <col min="7943" max="7943" width="12.28515625" style="525" customWidth="1"/>
    <col min="7944" max="7944" width="11.7109375" style="525" customWidth="1"/>
    <col min="7945" max="7946" width="12.28515625" style="525" customWidth="1"/>
    <col min="7947" max="7947" width="11.28515625" style="525" customWidth="1"/>
    <col min="7948" max="7948" width="16" style="525" customWidth="1"/>
    <col min="7949" max="7949" width="12.85546875" style="525" customWidth="1"/>
    <col min="7950" max="7951" width="10.28515625" style="525" customWidth="1"/>
    <col min="7952" max="7952" width="16.85546875" style="525" bestFit="1" customWidth="1"/>
    <col min="7953" max="8192" width="9.140625" style="525"/>
    <col min="8193" max="8193" width="4.7109375" style="525" customWidth="1"/>
    <col min="8194" max="8194" width="30" style="525" customWidth="1"/>
    <col min="8195" max="8195" width="12.85546875" style="525" customWidth="1"/>
    <col min="8196" max="8196" width="12.28515625" style="525" customWidth="1"/>
    <col min="8197" max="8197" width="10.5703125" style="525" customWidth="1"/>
    <col min="8198" max="8198" width="11.42578125" style="525" customWidth="1"/>
    <col min="8199" max="8199" width="12.28515625" style="525" customWidth="1"/>
    <col min="8200" max="8200" width="11.7109375" style="525" customWidth="1"/>
    <col min="8201" max="8202" width="12.28515625" style="525" customWidth="1"/>
    <col min="8203" max="8203" width="11.28515625" style="525" customWidth="1"/>
    <col min="8204" max="8204" width="16" style="525" customWidth="1"/>
    <col min="8205" max="8205" width="12.85546875" style="525" customWidth="1"/>
    <col min="8206" max="8207" width="10.28515625" style="525" customWidth="1"/>
    <col min="8208" max="8208" width="16.85546875" style="525" bestFit="1" customWidth="1"/>
    <col min="8209" max="8448" width="9.140625" style="525"/>
    <col min="8449" max="8449" width="4.7109375" style="525" customWidth="1"/>
    <col min="8450" max="8450" width="30" style="525" customWidth="1"/>
    <col min="8451" max="8451" width="12.85546875" style="525" customWidth="1"/>
    <col min="8452" max="8452" width="12.28515625" style="525" customWidth="1"/>
    <col min="8453" max="8453" width="10.5703125" style="525" customWidth="1"/>
    <col min="8454" max="8454" width="11.42578125" style="525" customWidth="1"/>
    <col min="8455" max="8455" width="12.28515625" style="525" customWidth="1"/>
    <col min="8456" max="8456" width="11.7109375" style="525" customWidth="1"/>
    <col min="8457" max="8458" width="12.28515625" style="525" customWidth="1"/>
    <col min="8459" max="8459" width="11.28515625" style="525" customWidth="1"/>
    <col min="8460" max="8460" width="16" style="525" customWidth="1"/>
    <col min="8461" max="8461" width="12.85546875" style="525" customWidth="1"/>
    <col min="8462" max="8463" width="10.28515625" style="525" customWidth="1"/>
    <col min="8464" max="8464" width="16.85546875" style="525" bestFit="1" customWidth="1"/>
    <col min="8465" max="8704" width="9.140625" style="525"/>
    <col min="8705" max="8705" width="4.7109375" style="525" customWidth="1"/>
    <col min="8706" max="8706" width="30" style="525" customWidth="1"/>
    <col min="8707" max="8707" width="12.85546875" style="525" customWidth="1"/>
    <col min="8708" max="8708" width="12.28515625" style="525" customWidth="1"/>
    <col min="8709" max="8709" width="10.5703125" style="525" customWidth="1"/>
    <col min="8710" max="8710" width="11.42578125" style="525" customWidth="1"/>
    <col min="8711" max="8711" width="12.28515625" style="525" customWidth="1"/>
    <col min="8712" max="8712" width="11.7109375" style="525" customWidth="1"/>
    <col min="8713" max="8714" width="12.28515625" style="525" customWidth="1"/>
    <col min="8715" max="8715" width="11.28515625" style="525" customWidth="1"/>
    <col min="8716" max="8716" width="16" style="525" customWidth="1"/>
    <col min="8717" max="8717" width="12.85546875" style="525" customWidth="1"/>
    <col min="8718" max="8719" width="10.28515625" style="525" customWidth="1"/>
    <col min="8720" max="8720" width="16.85546875" style="525" bestFit="1" customWidth="1"/>
    <col min="8721" max="8960" width="9.140625" style="525"/>
    <col min="8961" max="8961" width="4.7109375" style="525" customWidth="1"/>
    <col min="8962" max="8962" width="30" style="525" customWidth="1"/>
    <col min="8963" max="8963" width="12.85546875" style="525" customWidth="1"/>
    <col min="8964" max="8964" width="12.28515625" style="525" customWidth="1"/>
    <col min="8965" max="8965" width="10.5703125" style="525" customWidth="1"/>
    <col min="8966" max="8966" width="11.42578125" style="525" customWidth="1"/>
    <col min="8967" max="8967" width="12.28515625" style="525" customWidth="1"/>
    <col min="8968" max="8968" width="11.7109375" style="525" customWidth="1"/>
    <col min="8969" max="8970" width="12.28515625" style="525" customWidth="1"/>
    <col min="8971" max="8971" width="11.28515625" style="525" customWidth="1"/>
    <col min="8972" max="8972" width="16" style="525" customWidth="1"/>
    <col min="8973" max="8973" width="12.85546875" style="525" customWidth="1"/>
    <col min="8974" max="8975" width="10.28515625" style="525" customWidth="1"/>
    <col min="8976" max="8976" width="16.85546875" style="525" bestFit="1" customWidth="1"/>
    <col min="8977" max="9216" width="9.140625" style="525"/>
    <col min="9217" max="9217" width="4.7109375" style="525" customWidth="1"/>
    <col min="9218" max="9218" width="30" style="525" customWidth="1"/>
    <col min="9219" max="9219" width="12.85546875" style="525" customWidth="1"/>
    <col min="9220" max="9220" width="12.28515625" style="525" customWidth="1"/>
    <col min="9221" max="9221" width="10.5703125" style="525" customWidth="1"/>
    <col min="9222" max="9222" width="11.42578125" style="525" customWidth="1"/>
    <col min="9223" max="9223" width="12.28515625" style="525" customWidth="1"/>
    <col min="9224" max="9224" width="11.7109375" style="525" customWidth="1"/>
    <col min="9225" max="9226" width="12.28515625" style="525" customWidth="1"/>
    <col min="9227" max="9227" width="11.28515625" style="525" customWidth="1"/>
    <col min="9228" max="9228" width="16" style="525" customWidth="1"/>
    <col min="9229" max="9229" width="12.85546875" style="525" customWidth="1"/>
    <col min="9230" max="9231" width="10.28515625" style="525" customWidth="1"/>
    <col min="9232" max="9232" width="16.85546875" style="525" bestFit="1" customWidth="1"/>
    <col min="9233" max="9472" width="9.140625" style="525"/>
    <col min="9473" max="9473" width="4.7109375" style="525" customWidth="1"/>
    <col min="9474" max="9474" width="30" style="525" customWidth="1"/>
    <col min="9475" max="9475" width="12.85546875" style="525" customWidth="1"/>
    <col min="9476" max="9476" width="12.28515625" style="525" customWidth="1"/>
    <col min="9477" max="9477" width="10.5703125" style="525" customWidth="1"/>
    <col min="9478" max="9478" width="11.42578125" style="525" customWidth="1"/>
    <col min="9479" max="9479" width="12.28515625" style="525" customWidth="1"/>
    <col min="9480" max="9480" width="11.7109375" style="525" customWidth="1"/>
    <col min="9481" max="9482" width="12.28515625" style="525" customWidth="1"/>
    <col min="9483" max="9483" width="11.28515625" style="525" customWidth="1"/>
    <col min="9484" max="9484" width="16" style="525" customWidth="1"/>
    <col min="9485" max="9485" width="12.85546875" style="525" customWidth="1"/>
    <col min="9486" max="9487" width="10.28515625" style="525" customWidth="1"/>
    <col min="9488" max="9488" width="16.85546875" style="525" bestFit="1" customWidth="1"/>
    <col min="9489" max="9728" width="9.140625" style="525"/>
    <col min="9729" max="9729" width="4.7109375" style="525" customWidth="1"/>
    <col min="9730" max="9730" width="30" style="525" customWidth="1"/>
    <col min="9731" max="9731" width="12.85546875" style="525" customWidth="1"/>
    <col min="9732" max="9732" width="12.28515625" style="525" customWidth="1"/>
    <col min="9733" max="9733" width="10.5703125" style="525" customWidth="1"/>
    <col min="9734" max="9734" width="11.42578125" style="525" customWidth="1"/>
    <col min="9735" max="9735" width="12.28515625" style="525" customWidth="1"/>
    <col min="9736" max="9736" width="11.7109375" style="525" customWidth="1"/>
    <col min="9737" max="9738" width="12.28515625" style="525" customWidth="1"/>
    <col min="9739" max="9739" width="11.28515625" style="525" customWidth="1"/>
    <col min="9740" max="9740" width="16" style="525" customWidth="1"/>
    <col min="9741" max="9741" width="12.85546875" style="525" customWidth="1"/>
    <col min="9742" max="9743" width="10.28515625" style="525" customWidth="1"/>
    <col min="9744" max="9744" width="16.85546875" style="525" bestFit="1" customWidth="1"/>
    <col min="9745" max="9984" width="9.140625" style="525"/>
    <col min="9985" max="9985" width="4.7109375" style="525" customWidth="1"/>
    <col min="9986" max="9986" width="30" style="525" customWidth="1"/>
    <col min="9987" max="9987" width="12.85546875" style="525" customWidth="1"/>
    <col min="9988" max="9988" width="12.28515625" style="525" customWidth="1"/>
    <col min="9989" max="9989" width="10.5703125" style="525" customWidth="1"/>
    <col min="9990" max="9990" width="11.42578125" style="525" customWidth="1"/>
    <col min="9991" max="9991" width="12.28515625" style="525" customWidth="1"/>
    <col min="9992" max="9992" width="11.7109375" style="525" customWidth="1"/>
    <col min="9993" max="9994" width="12.28515625" style="525" customWidth="1"/>
    <col min="9995" max="9995" width="11.28515625" style="525" customWidth="1"/>
    <col min="9996" max="9996" width="16" style="525" customWidth="1"/>
    <col min="9997" max="9997" width="12.85546875" style="525" customWidth="1"/>
    <col min="9998" max="9999" width="10.28515625" style="525" customWidth="1"/>
    <col min="10000" max="10000" width="16.85546875" style="525" bestFit="1" customWidth="1"/>
    <col min="10001" max="10240" width="9.140625" style="525"/>
    <col min="10241" max="10241" width="4.7109375" style="525" customWidth="1"/>
    <col min="10242" max="10242" width="30" style="525" customWidth="1"/>
    <col min="10243" max="10243" width="12.85546875" style="525" customWidth="1"/>
    <col min="10244" max="10244" width="12.28515625" style="525" customWidth="1"/>
    <col min="10245" max="10245" width="10.5703125" style="525" customWidth="1"/>
    <col min="10246" max="10246" width="11.42578125" style="525" customWidth="1"/>
    <col min="10247" max="10247" width="12.28515625" style="525" customWidth="1"/>
    <col min="10248" max="10248" width="11.7109375" style="525" customWidth="1"/>
    <col min="10249" max="10250" width="12.28515625" style="525" customWidth="1"/>
    <col min="10251" max="10251" width="11.28515625" style="525" customWidth="1"/>
    <col min="10252" max="10252" width="16" style="525" customWidth="1"/>
    <col min="10253" max="10253" width="12.85546875" style="525" customWidth="1"/>
    <col min="10254" max="10255" width="10.28515625" style="525" customWidth="1"/>
    <col min="10256" max="10256" width="16.85546875" style="525" bestFit="1" customWidth="1"/>
    <col min="10257" max="10496" width="9.140625" style="525"/>
    <col min="10497" max="10497" width="4.7109375" style="525" customWidth="1"/>
    <col min="10498" max="10498" width="30" style="525" customWidth="1"/>
    <col min="10499" max="10499" width="12.85546875" style="525" customWidth="1"/>
    <col min="10500" max="10500" width="12.28515625" style="525" customWidth="1"/>
    <col min="10501" max="10501" width="10.5703125" style="525" customWidth="1"/>
    <col min="10502" max="10502" width="11.42578125" style="525" customWidth="1"/>
    <col min="10503" max="10503" width="12.28515625" style="525" customWidth="1"/>
    <col min="10504" max="10504" width="11.7109375" style="525" customWidth="1"/>
    <col min="10505" max="10506" width="12.28515625" style="525" customWidth="1"/>
    <col min="10507" max="10507" width="11.28515625" style="525" customWidth="1"/>
    <col min="10508" max="10508" width="16" style="525" customWidth="1"/>
    <col min="10509" max="10509" width="12.85546875" style="525" customWidth="1"/>
    <col min="10510" max="10511" width="10.28515625" style="525" customWidth="1"/>
    <col min="10512" max="10512" width="16.85546875" style="525" bestFit="1" customWidth="1"/>
    <col min="10513" max="10752" width="9.140625" style="525"/>
    <col min="10753" max="10753" width="4.7109375" style="525" customWidth="1"/>
    <col min="10754" max="10754" width="30" style="525" customWidth="1"/>
    <col min="10755" max="10755" width="12.85546875" style="525" customWidth="1"/>
    <col min="10756" max="10756" width="12.28515625" style="525" customWidth="1"/>
    <col min="10757" max="10757" width="10.5703125" style="525" customWidth="1"/>
    <col min="10758" max="10758" width="11.42578125" style="525" customWidth="1"/>
    <col min="10759" max="10759" width="12.28515625" style="525" customWidth="1"/>
    <col min="10760" max="10760" width="11.7109375" style="525" customWidth="1"/>
    <col min="10761" max="10762" width="12.28515625" style="525" customWidth="1"/>
    <col min="10763" max="10763" width="11.28515625" style="525" customWidth="1"/>
    <col min="10764" max="10764" width="16" style="525" customWidth="1"/>
    <col min="10765" max="10765" width="12.85546875" style="525" customWidth="1"/>
    <col min="10766" max="10767" width="10.28515625" style="525" customWidth="1"/>
    <col min="10768" max="10768" width="16.85546875" style="525" bestFit="1" customWidth="1"/>
    <col min="10769" max="11008" width="9.140625" style="525"/>
    <col min="11009" max="11009" width="4.7109375" style="525" customWidth="1"/>
    <col min="11010" max="11010" width="30" style="525" customWidth="1"/>
    <col min="11011" max="11011" width="12.85546875" style="525" customWidth="1"/>
    <col min="11012" max="11012" width="12.28515625" style="525" customWidth="1"/>
    <col min="11013" max="11013" width="10.5703125" style="525" customWidth="1"/>
    <col min="11014" max="11014" width="11.42578125" style="525" customWidth="1"/>
    <col min="11015" max="11015" width="12.28515625" style="525" customWidth="1"/>
    <col min="11016" max="11016" width="11.7109375" style="525" customWidth="1"/>
    <col min="11017" max="11018" width="12.28515625" style="525" customWidth="1"/>
    <col min="11019" max="11019" width="11.28515625" style="525" customWidth="1"/>
    <col min="11020" max="11020" width="16" style="525" customWidth="1"/>
    <col min="11021" max="11021" width="12.85546875" style="525" customWidth="1"/>
    <col min="11022" max="11023" width="10.28515625" style="525" customWidth="1"/>
    <col min="11024" max="11024" width="16.85546875" style="525" bestFit="1" customWidth="1"/>
    <col min="11025" max="11264" width="9.140625" style="525"/>
    <col min="11265" max="11265" width="4.7109375" style="525" customWidth="1"/>
    <col min="11266" max="11266" width="30" style="525" customWidth="1"/>
    <col min="11267" max="11267" width="12.85546875" style="525" customWidth="1"/>
    <col min="11268" max="11268" width="12.28515625" style="525" customWidth="1"/>
    <col min="11269" max="11269" width="10.5703125" style="525" customWidth="1"/>
    <col min="11270" max="11270" width="11.42578125" style="525" customWidth="1"/>
    <col min="11271" max="11271" width="12.28515625" style="525" customWidth="1"/>
    <col min="11272" max="11272" width="11.7109375" style="525" customWidth="1"/>
    <col min="11273" max="11274" width="12.28515625" style="525" customWidth="1"/>
    <col min="11275" max="11275" width="11.28515625" style="525" customWidth="1"/>
    <col min="11276" max="11276" width="16" style="525" customWidth="1"/>
    <col min="11277" max="11277" width="12.85546875" style="525" customWidth="1"/>
    <col min="11278" max="11279" width="10.28515625" style="525" customWidth="1"/>
    <col min="11280" max="11280" width="16.85546875" style="525" bestFit="1" customWidth="1"/>
    <col min="11281" max="11520" width="9.140625" style="525"/>
    <col min="11521" max="11521" width="4.7109375" style="525" customWidth="1"/>
    <col min="11522" max="11522" width="30" style="525" customWidth="1"/>
    <col min="11523" max="11523" width="12.85546875" style="525" customWidth="1"/>
    <col min="11524" max="11524" width="12.28515625" style="525" customWidth="1"/>
    <col min="11525" max="11525" width="10.5703125" style="525" customWidth="1"/>
    <col min="11526" max="11526" width="11.42578125" style="525" customWidth="1"/>
    <col min="11527" max="11527" width="12.28515625" style="525" customWidth="1"/>
    <col min="11528" max="11528" width="11.7109375" style="525" customWidth="1"/>
    <col min="11529" max="11530" width="12.28515625" style="525" customWidth="1"/>
    <col min="11531" max="11531" width="11.28515625" style="525" customWidth="1"/>
    <col min="11532" max="11532" width="16" style="525" customWidth="1"/>
    <col min="11533" max="11533" width="12.85546875" style="525" customWidth="1"/>
    <col min="11534" max="11535" width="10.28515625" style="525" customWidth="1"/>
    <col min="11536" max="11536" width="16.85546875" style="525" bestFit="1" customWidth="1"/>
    <col min="11537" max="11776" width="9.140625" style="525"/>
    <col min="11777" max="11777" width="4.7109375" style="525" customWidth="1"/>
    <col min="11778" max="11778" width="30" style="525" customWidth="1"/>
    <col min="11779" max="11779" width="12.85546875" style="525" customWidth="1"/>
    <col min="11780" max="11780" width="12.28515625" style="525" customWidth="1"/>
    <col min="11781" max="11781" width="10.5703125" style="525" customWidth="1"/>
    <col min="11782" max="11782" width="11.42578125" style="525" customWidth="1"/>
    <col min="11783" max="11783" width="12.28515625" style="525" customWidth="1"/>
    <col min="11784" max="11784" width="11.7109375" style="525" customWidth="1"/>
    <col min="11785" max="11786" width="12.28515625" style="525" customWidth="1"/>
    <col min="11787" max="11787" width="11.28515625" style="525" customWidth="1"/>
    <col min="11788" max="11788" width="16" style="525" customWidth="1"/>
    <col min="11789" max="11789" width="12.85546875" style="525" customWidth="1"/>
    <col min="11790" max="11791" width="10.28515625" style="525" customWidth="1"/>
    <col min="11792" max="11792" width="16.85546875" style="525" bestFit="1" customWidth="1"/>
    <col min="11793" max="12032" width="9.140625" style="525"/>
    <col min="12033" max="12033" width="4.7109375" style="525" customWidth="1"/>
    <col min="12034" max="12034" width="30" style="525" customWidth="1"/>
    <col min="12035" max="12035" width="12.85546875" style="525" customWidth="1"/>
    <col min="12036" max="12036" width="12.28515625" style="525" customWidth="1"/>
    <col min="12037" max="12037" width="10.5703125" style="525" customWidth="1"/>
    <col min="12038" max="12038" width="11.42578125" style="525" customWidth="1"/>
    <col min="12039" max="12039" width="12.28515625" style="525" customWidth="1"/>
    <col min="12040" max="12040" width="11.7109375" style="525" customWidth="1"/>
    <col min="12041" max="12042" width="12.28515625" style="525" customWidth="1"/>
    <col min="12043" max="12043" width="11.28515625" style="525" customWidth="1"/>
    <col min="12044" max="12044" width="16" style="525" customWidth="1"/>
    <col min="12045" max="12045" width="12.85546875" style="525" customWidth="1"/>
    <col min="12046" max="12047" width="10.28515625" style="525" customWidth="1"/>
    <col min="12048" max="12048" width="16.85546875" style="525" bestFit="1" customWidth="1"/>
    <col min="12049" max="12288" width="9.140625" style="525"/>
    <col min="12289" max="12289" width="4.7109375" style="525" customWidth="1"/>
    <col min="12290" max="12290" width="30" style="525" customWidth="1"/>
    <col min="12291" max="12291" width="12.85546875" style="525" customWidth="1"/>
    <col min="12292" max="12292" width="12.28515625" style="525" customWidth="1"/>
    <col min="12293" max="12293" width="10.5703125" style="525" customWidth="1"/>
    <col min="12294" max="12294" width="11.42578125" style="525" customWidth="1"/>
    <col min="12295" max="12295" width="12.28515625" style="525" customWidth="1"/>
    <col min="12296" max="12296" width="11.7109375" style="525" customWidth="1"/>
    <col min="12297" max="12298" width="12.28515625" style="525" customWidth="1"/>
    <col min="12299" max="12299" width="11.28515625" style="525" customWidth="1"/>
    <col min="12300" max="12300" width="16" style="525" customWidth="1"/>
    <col min="12301" max="12301" width="12.85546875" style="525" customWidth="1"/>
    <col min="12302" max="12303" width="10.28515625" style="525" customWidth="1"/>
    <col min="12304" max="12304" width="16.85546875" style="525" bestFit="1" customWidth="1"/>
    <col min="12305" max="12544" width="9.140625" style="525"/>
    <col min="12545" max="12545" width="4.7109375" style="525" customWidth="1"/>
    <col min="12546" max="12546" width="30" style="525" customWidth="1"/>
    <col min="12547" max="12547" width="12.85546875" style="525" customWidth="1"/>
    <col min="12548" max="12548" width="12.28515625" style="525" customWidth="1"/>
    <col min="12549" max="12549" width="10.5703125" style="525" customWidth="1"/>
    <col min="12550" max="12550" width="11.42578125" style="525" customWidth="1"/>
    <col min="12551" max="12551" width="12.28515625" style="525" customWidth="1"/>
    <col min="12552" max="12552" width="11.7109375" style="525" customWidth="1"/>
    <col min="12553" max="12554" width="12.28515625" style="525" customWidth="1"/>
    <col min="12555" max="12555" width="11.28515625" style="525" customWidth="1"/>
    <col min="12556" max="12556" width="16" style="525" customWidth="1"/>
    <col min="12557" max="12557" width="12.85546875" style="525" customWidth="1"/>
    <col min="12558" max="12559" width="10.28515625" style="525" customWidth="1"/>
    <col min="12560" max="12560" width="16.85546875" style="525" bestFit="1" customWidth="1"/>
    <col min="12561" max="12800" width="9.140625" style="525"/>
    <col min="12801" max="12801" width="4.7109375" style="525" customWidth="1"/>
    <col min="12802" max="12802" width="30" style="525" customWidth="1"/>
    <col min="12803" max="12803" width="12.85546875" style="525" customWidth="1"/>
    <col min="12804" max="12804" width="12.28515625" style="525" customWidth="1"/>
    <col min="12805" max="12805" width="10.5703125" style="525" customWidth="1"/>
    <col min="12806" max="12806" width="11.42578125" style="525" customWidth="1"/>
    <col min="12807" max="12807" width="12.28515625" style="525" customWidth="1"/>
    <col min="12808" max="12808" width="11.7109375" style="525" customWidth="1"/>
    <col min="12809" max="12810" width="12.28515625" style="525" customWidth="1"/>
    <col min="12811" max="12811" width="11.28515625" style="525" customWidth="1"/>
    <col min="12812" max="12812" width="16" style="525" customWidth="1"/>
    <col min="12813" max="12813" width="12.85546875" style="525" customWidth="1"/>
    <col min="12814" max="12815" width="10.28515625" style="525" customWidth="1"/>
    <col min="12816" max="12816" width="16.85546875" style="525" bestFit="1" customWidth="1"/>
    <col min="12817" max="13056" width="9.140625" style="525"/>
    <col min="13057" max="13057" width="4.7109375" style="525" customWidth="1"/>
    <col min="13058" max="13058" width="30" style="525" customWidth="1"/>
    <col min="13059" max="13059" width="12.85546875" style="525" customWidth="1"/>
    <col min="13060" max="13060" width="12.28515625" style="525" customWidth="1"/>
    <col min="13061" max="13061" width="10.5703125" style="525" customWidth="1"/>
    <col min="13062" max="13062" width="11.42578125" style="525" customWidth="1"/>
    <col min="13063" max="13063" width="12.28515625" style="525" customWidth="1"/>
    <col min="13064" max="13064" width="11.7109375" style="525" customWidth="1"/>
    <col min="13065" max="13066" width="12.28515625" style="525" customWidth="1"/>
    <col min="13067" max="13067" width="11.28515625" style="525" customWidth="1"/>
    <col min="13068" max="13068" width="16" style="525" customWidth="1"/>
    <col min="13069" max="13069" width="12.85546875" style="525" customWidth="1"/>
    <col min="13070" max="13071" width="10.28515625" style="525" customWidth="1"/>
    <col min="13072" max="13072" width="16.85546875" style="525" bestFit="1" customWidth="1"/>
    <col min="13073" max="13312" width="9.140625" style="525"/>
    <col min="13313" max="13313" width="4.7109375" style="525" customWidth="1"/>
    <col min="13314" max="13314" width="30" style="525" customWidth="1"/>
    <col min="13315" max="13315" width="12.85546875" style="525" customWidth="1"/>
    <col min="13316" max="13316" width="12.28515625" style="525" customWidth="1"/>
    <col min="13317" max="13317" width="10.5703125" style="525" customWidth="1"/>
    <col min="13318" max="13318" width="11.42578125" style="525" customWidth="1"/>
    <col min="13319" max="13319" width="12.28515625" style="525" customWidth="1"/>
    <col min="13320" max="13320" width="11.7109375" style="525" customWidth="1"/>
    <col min="13321" max="13322" width="12.28515625" style="525" customWidth="1"/>
    <col min="13323" max="13323" width="11.28515625" style="525" customWidth="1"/>
    <col min="13324" max="13324" width="16" style="525" customWidth="1"/>
    <col min="13325" max="13325" width="12.85546875" style="525" customWidth="1"/>
    <col min="13326" max="13327" width="10.28515625" style="525" customWidth="1"/>
    <col min="13328" max="13328" width="16.85546875" style="525" bestFit="1" customWidth="1"/>
    <col min="13329" max="13568" width="9.140625" style="525"/>
    <col min="13569" max="13569" width="4.7109375" style="525" customWidth="1"/>
    <col min="13570" max="13570" width="30" style="525" customWidth="1"/>
    <col min="13571" max="13571" width="12.85546875" style="525" customWidth="1"/>
    <col min="13572" max="13572" width="12.28515625" style="525" customWidth="1"/>
    <col min="13573" max="13573" width="10.5703125" style="525" customWidth="1"/>
    <col min="13574" max="13574" width="11.42578125" style="525" customWidth="1"/>
    <col min="13575" max="13575" width="12.28515625" style="525" customWidth="1"/>
    <col min="13576" max="13576" width="11.7109375" style="525" customWidth="1"/>
    <col min="13577" max="13578" width="12.28515625" style="525" customWidth="1"/>
    <col min="13579" max="13579" width="11.28515625" style="525" customWidth="1"/>
    <col min="13580" max="13580" width="16" style="525" customWidth="1"/>
    <col min="13581" max="13581" width="12.85546875" style="525" customWidth="1"/>
    <col min="13582" max="13583" width="10.28515625" style="525" customWidth="1"/>
    <col min="13584" max="13584" width="16.85546875" style="525" bestFit="1" customWidth="1"/>
    <col min="13585" max="13824" width="9.140625" style="525"/>
    <col min="13825" max="13825" width="4.7109375" style="525" customWidth="1"/>
    <col min="13826" max="13826" width="30" style="525" customWidth="1"/>
    <col min="13827" max="13827" width="12.85546875" style="525" customWidth="1"/>
    <col min="13828" max="13828" width="12.28515625" style="525" customWidth="1"/>
    <col min="13829" max="13829" width="10.5703125" style="525" customWidth="1"/>
    <col min="13830" max="13830" width="11.42578125" style="525" customWidth="1"/>
    <col min="13831" max="13831" width="12.28515625" style="525" customWidth="1"/>
    <col min="13832" max="13832" width="11.7109375" style="525" customWidth="1"/>
    <col min="13833" max="13834" width="12.28515625" style="525" customWidth="1"/>
    <col min="13835" max="13835" width="11.28515625" style="525" customWidth="1"/>
    <col min="13836" max="13836" width="16" style="525" customWidth="1"/>
    <col min="13837" max="13837" width="12.85546875" style="525" customWidth="1"/>
    <col min="13838" max="13839" width="10.28515625" style="525" customWidth="1"/>
    <col min="13840" max="13840" width="16.85546875" style="525" bestFit="1" customWidth="1"/>
    <col min="13841" max="14080" width="9.140625" style="525"/>
    <col min="14081" max="14081" width="4.7109375" style="525" customWidth="1"/>
    <col min="14082" max="14082" width="30" style="525" customWidth="1"/>
    <col min="14083" max="14083" width="12.85546875" style="525" customWidth="1"/>
    <col min="14084" max="14084" width="12.28515625" style="525" customWidth="1"/>
    <col min="14085" max="14085" width="10.5703125" style="525" customWidth="1"/>
    <col min="14086" max="14086" width="11.42578125" style="525" customWidth="1"/>
    <col min="14087" max="14087" width="12.28515625" style="525" customWidth="1"/>
    <col min="14088" max="14088" width="11.7109375" style="525" customWidth="1"/>
    <col min="14089" max="14090" width="12.28515625" style="525" customWidth="1"/>
    <col min="14091" max="14091" width="11.28515625" style="525" customWidth="1"/>
    <col min="14092" max="14092" width="16" style="525" customWidth="1"/>
    <col min="14093" max="14093" width="12.85546875" style="525" customWidth="1"/>
    <col min="14094" max="14095" width="10.28515625" style="525" customWidth="1"/>
    <col min="14096" max="14096" width="16.85546875" style="525" bestFit="1" customWidth="1"/>
    <col min="14097" max="14336" width="9.140625" style="525"/>
    <col min="14337" max="14337" width="4.7109375" style="525" customWidth="1"/>
    <col min="14338" max="14338" width="30" style="525" customWidth="1"/>
    <col min="14339" max="14339" width="12.85546875" style="525" customWidth="1"/>
    <col min="14340" max="14340" width="12.28515625" style="525" customWidth="1"/>
    <col min="14341" max="14341" width="10.5703125" style="525" customWidth="1"/>
    <col min="14342" max="14342" width="11.42578125" style="525" customWidth="1"/>
    <col min="14343" max="14343" width="12.28515625" style="525" customWidth="1"/>
    <col min="14344" max="14344" width="11.7109375" style="525" customWidth="1"/>
    <col min="14345" max="14346" width="12.28515625" style="525" customWidth="1"/>
    <col min="14347" max="14347" width="11.28515625" style="525" customWidth="1"/>
    <col min="14348" max="14348" width="16" style="525" customWidth="1"/>
    <col min="14349" max="14349" width="12.85546875" style="525" customWidth="1"/>
    <col min="14350" max="14351" width="10.28515625" style="525" customWidth="1"/>
    <col min="14352" max="14352" width="16.85546875" style="525" bestFit="1" customWidth="1"/>
    <col min="14353" max="14592" width="9.140625" style="525"/>
    <col min="14593" max="14593" width="4.7109375" style="525" customWidth="1"/>
    <col min="14594" max="14594" width="30" style="525" customWidth="1"/>
    <col min="14595" max="14595" width="12.85546875" style="525" customWidth="1"/>
    <col min="14596" max="14596" width="12.28515625" style="525" customWidth="1"/>
    <col min="14597" max="14597" width="10.5703125" style="525" customWidth="1"/>
    <col min="14598" max="14598" width="11.42578125" style="525" customWidth="1"/>
    <col min="14599" max="14599" width="12.28515625" style="525" customWidth="1"/>
    <col min="14600" max="14600" width="11.7109375" style="525" customWidth="1"/>
    <col min="14601" max="14602" width="12.28515625" style="525" customWidth="1"/>
    <col min="14603" max="14603" width="11.28515625" style="525" customWidth="1"/>
    <col min="14604" max="14604" width="16" style="525" customWidth="1"/>
    <col min="14605" max="14605" width="12.85546875" style="525" customWidth="1"/>
    <col min="14606" max="14607" width="10.28515625" style="525" customWidth="1"/>
    <col min="14608" max="14608" width="16.85546875" style="525" bestFit="1" customWidth="1"/>
    <col min="14609" max="14848" width="9.140625" style="525"/>
    <col min="14849" max="14849" width="4.7109375" style="525" customWidth="1"/>
    <col min="14850" max="14850" width="30" style="525" customWidth="1"/>
    <col min="14851" max="14851" width="12.85546875" style="525" customWidth="1"/>
    <col min="14852" max="14852" width="12.28515625" style="525" customWidth="1"/>
    <col min="14853" max="14853" width="10.5703125" style="525" customWidth="1"/>
    <col min="14854" max="14854" width="11.42578125" style="525" customWidth="1"/>
    <col min="14855" max="14855" width="12.28515625" style="525" customWidth="1"/>
    <col min="14856" max="14856" width="11.7109375" style="525" customWidth="1"/>
    <col min="14857" max="14858" width="12.28515625" style="525" customWidth="1"/>
    <col min="14859" max="14859" width="11.28515625" style="525" customWidth="1"/>
    <col min="14860" max="14860" width="16" style="525" customWidth="1"/>
    <col min="14861" max="14861" width="12.85546875" style="525" customWidth="1"/>
    <col min="14862" max="14863" width="10.28515625" style="525" customWidth="1"/>
    <col min="14864" max="14864" width="16.85546875" style="525" bestFit="1" customWidth="1"/>
    <col min="14865" max="15104" width="9.140625" style="525"/>
    <col min="15105" max="15105" width="4.7109375" style="525" customWidth="1"/>
    <col min="15106" max="15106" width="30" style="525" customWidth="1"/>
    <col min="15107" max="15107" width="12.85546875" style="525" customWidth="1"/>
    <col min="15108" max="15108" width="12.28515625" style="525" customWidth="1"/>
    <col min="15109" max="15109" width="10.5703125" style="525" customWidth="1"/>
    <col min="15110" max="15110" width="11.42578125" style="525" customWidth="1"/>
    <col min="15111" max="15111" width="12.28515625" style="525" customWidth="1"/>
    <col min="15112" max="15112" width="11.7109375" style="525" customWidth="1"/>
    <col min="15113" max="15114" width="12.28515625" style="525" customWidth="1"/>
    <col min="15115" max="15115" width="11.28515625" style="525" customWidth="1"/>
    <col min="15116" max="15116" width="16" style="525" customWidth="1"/>
    <col min="15117" max="15117" width="12.85546875" style="525" customWidth="1"/>
    <col min="15118" max="15119" width="10.28515625" style="525" customWidth="1"/>
    <col min="15120" max="15120" width="16.85546875" style="525" bestFit="1" customWidth="1"/>
    <col min="15121" max="15360" width="9.140625" style="525"/>
    <col min="15361" max="15361" width="4.7109375" style="525" customWidth="1"/>
    <col min="15362" max="15362" width="30" style="525" customWidth="1"/>
    <col min="15363" max="15363" width="12.85546875" style="525" customWidth="1"/>
    <col min="15364" max="15364" width="12.28515625" style="525" customWidth="1"/>
    <col min="15365" max="15365" width="10.5703125" style="525" customWidth="1"/>
    <col min="15366" max="15366" width="11.42578125" style="525" customWidth="1"/>
    <col min="15367" max="15367" width="12.28515625" style="525" customWidth="1"/>
    <col min="15368" max="15368" width="11.7109375" style="525" customWidth="1"/>
    <col min="15369" max="15370" width="12.28515625" style="525" customWidth="1"/>
    <col min="15371" max="15371" width="11.28515625" style="525" customWidth="1"/>
    <col min="15372" max="15372" width="16" style="525" customWidth="1"/>
    <col min="15373" max="15373" width="12.85546875" style="525" customWidth="1"/>
    <col min="15374" max="15375" width="10.28515625" style="525" customWidth="1"/>
    <col min="15376" max="15376" width="16.85546875" style="525" bestFit="1" customWidth="1"/>
    <col min="15377" max="15616" width="9.140625" style="525"/>
    <col min="15617" max="15617" width="4.7109375" style="525" customWidth="1"/>
    <col min="15618" max="15618" width="30" style="525" customWidth="1"/>
    <col min="15619" max="15619" width="12.85546875" style="525" customWidth="1"/>
    <col min="15620" max="15620" width="12.28515625" style="525" customWidth="1"/>
    <col min="15621" max="15621" width="10.5703125" style="525" customWidth="1"/>
    <col min="15622" max="15622" width="11.42578125" style="525" customWidth="1"/>
    <col min="15623" max="15623" width="12.28515625" style="525" customWidth="1"/>
    <col min="15624" max="15624" width="11.7109375" style="525" customWidth="1"/>
    <col min="15625" max="15626" width="12.28515625" style="525" customWidth="1"/>
    <col min="15627" max="15627" width="11.28515625" style="525" customWidth="1"/>
    <col min="15628" max="15628" width="16" style="525" customWidth="1"/>
    <col min="15629" max="15629" width="12.85546875" style="525" customWidth="1"/>
    <col min="15630" max="15631" width="10.28515625" style="525" customWidth="1"/>
    <col min="15632" max="15632" width="16.85546875" style="525" bestFit="1" customWidth="1"/>
    <col min="15633" max="15872" width="9.140625" style="525"/>
    <col min="15873" max="15873" width="4.7109375" style="525" customWidth="1"/>
    <col min="15874" max="15874" width="30" style="525" customWidth="1"/>
    <col min="15875" max="15875" width="12.85546875" style="525" customWidth="1"/>
    <col min="15876" max="15876" width="12.28515625" style="525" customWidth="1"/>
    <col min="15877" max="15877" width="10.5703125" style="525" customWidth="1"/>
    <col min="15878" max="15878" width="11.42578125" style="525" customWidth="1"/>
    <col min="15879" max="15879" width="12.28515625" style="525" customWidth="1"/>
    <col min="15880" max="15880" width="11.7109375" style="525" customWidth="1"/>
    <col min="15881" max="15882" width="12.28515625" style="525" customWidth="1"/>
    <col min="15883" max="15883" width="11.28515625" style="525" customWidth="1"/>
    <col min="15884" max="15884" width="16" style="525" customWidth="1"/>
    <col min="15885" max="15885" width="12.85546875" style="525" customWidth="1"/>
    <col min="15886" max="15887" width="10.28515625" style="525" customWidth="1"/>
    <col min="15888" max="15888" width="16.85546875" style="525" bestFit="1" customWidth="1"/>
    <col min="15889" max="16128" width="9.140625" style="525"/>
    <col min="16129" max="16129" width="4.7109375" style="525" customWidth="1"/>
    <col min="16130" max="16130" width="30" style="525" customWidth="1"/>
    <col min="16131" max="16131" width="12.85546875" style="525" customWidth="1"/>
    <col min="16132" max="16132" width="12.28515625" style="525" customWidth="1"/>
    <col min="16133" max="16133" width="10.5703125" style="525" customWidth="1"/>
    <col min="16134" max="16134" width="11.42578125" style="525" customWidth="1"/>
    <col min="16135" max="16135" width="12.28515625" style="525" customWidth="1"/>
    <col min="16136" max="16136" width="11.7109375" style="525" customWidth="1"/>
    <col min="16137" max="16138" width="12.28515625" style="525" customWidth="1"/>
    <col min="16139" max="16139" width="11.28515625" style="525" customWidth="1"/>
    <col min="16140" max="16140" width="16" style="525" customWidth="1"/>
    <col min="16141" max="16141" width="12.85546875" style="525" customWidth="1"/>
    <col min="16142" max="16143" width="10.28515625" style="525" customWidth="1"/>
    <col min="16144" max="16144" width="16.85546875" style="525" bestFit="1" customWidth="1"/>
    <col min="16145" max="16384" width="9.140625" style="525"/>
  </cols>
  <sheetData>
    <row r="1" spans="1:17" ht="17.25" customHeight="1">
      <c r="J1" s="1083" t="s">
        <v>806</v>
      </c>
      <c r="K1" s="1083"/>
    </row>
    <row r="2" spans="1:17" s="528" customFormat="1" ht="17.25" customHeight="1">
      <c r="A2" s="1084" t="s">
        <v>807</v>
      </c>
      <c r="B2" s="1084"/>
      <c r="C2" s="1084"/>
      <c r="D2" s="1084"/>
      <c r="E2" s="1084"/>
      <c r="F2" s="1084"/>
      <c r="G2" s="1084"/>
      <c r="H2" s="1084"/>
      <c r="I2" s="1084"/>
      <c r="J2" s="1084"/>
      <c r="K2" s="1084"/>
      <c r="L2" s="527"/>
      <c r="M2" s="527"/>
    </row>
    <row r="3" spans="1:17" s="528" customFormat="1" ht="17.25" customHeight="1">
      <c r="A3" s="1080" t="str">
        <f>'09. Chi tinh'!A3:C3</f>
        <v>(Kèm theo Tờ trình số         /TTr-UBND ngày      tháng       năm 2023 của UBND tỉnh)</v>
      </c>
      <c r="B3" s="1080"/>
      <c r="C3" s="1080"/>
      <c r="D3" s="1080"/>
      <c r="E3" s="1080"/>
      <c r="F3" s="1080"/>
      <c r="G3" s="1080"/>
      <c r="H3" s="1080"/>
      <c r="I3" s="1080"/>
      <c r="J3" s="1080"/>
      <c r="K3" s="1080"/>
      <c r="L3" s="527"/>
      <c r="M3" s="527"/>
    </row>
    <row r="4" spans="1:17" ht="15.75" customHeight="1">
      <c r="C4" s="529"/>
      <c r="J4" s="1085" t="s">
        <v>67</v>
      </c>
      <c r="K4" s="1085"/>
      <c r="L4" s="530"/>
      <c r="M4" s="530"/>
      <c r="N4" s="530"/>
    </row>
    <row r="5" spans="1:17" s="58" customFormat="1" ht="32.25" customHeight="1">
      <c r="A5" s="531" t="s">
        <v>3</v>
      </c>
      <c r="B5" s="531" t="s">
        <v>808</v>
      </c>
      <c r="C5" s="532" t="s">
        <v>809</v>
      </c>
      <c r="D5" s="532" t="s">
        <v>810</v>
      </c>
      <c r="E5" s="532" t="s">
        <v>811</v>
      </c>
      <c r="F5" s="532" t="s">
        <v>812</v>
      </c>
      <c r="G5" s="532" t="s">
        <v>813</v>
      </c>
      <c r="H5" s="532" t="s">
        <v>814</v>
      </c>
      <c r="I5" s="532" t="s">
        <v>815</v>
      </c>
      <c r="J5" s="532" t="s">
        <v>816</v>
      </c>
      <c r="K5" s="532" t="s">
        <v>817</v>
      </c>
      <c r="L5" s="533"/>
      <c r="M5" s="433"/>
    </row>
    <row r="6" spans="1:17" s="528" customFormat="1" ht="20.25" customHeight="1">
      <c r="A6" s="534"/>
      <c r="B6" s="535" t="s">
        <v>818</v>
      </c>
      <c r="C6" s="536">
        <v>8166060.0999999996</v>
      </c>
      <c r="D6" s="536">
        <v>1250086.5</v>
      </c>
      <c r="E6" s="536">
        <v>858126</v>
      </c>
      <c r="F6" s="536">
        <v>856637.5</v>
      </c>
      <c r="G6" s="536">
        <v>903298.5</v>
      </c>
      <c r="H6" s="536">
        <v>985373</v>
      </c>
      <c r="I6" s="536">
        <v>2038811.6</v>
      </c>
      <c r="J6" s="536">
        <v>653718.5</v>
      </c>
      <c r="K6" s="536">
        <v>620008.5</v>
      </c>
      <c r="L6" s="527"/>
    </row>
    <row r="7" spans="1:17" s="528" customFormat="1" ht="20.25" customHeight="1">
      <c r="A7" s="534" t="s">
        <v>10</v>
      </c>
      <c r="B7" s="535" t="s">
        <v>819</v>
      </c>
      <c r="C7" s="536">
        <v>7538508.0089999996</v>
      </c>
      <c r="D7" s="536">
        <v>1189089.5</v>
      </c>
      <c r="E7" s="536">
        <v>794592</v>
      </c>
      <c r="F7" s="536">
        <v>807524.5</v>
      </c>
      <c r="G7" s="536">
        <v>813869.5</v>
      </c>
      <c r="H7" s="536">
        <v>894362</v>
      </c>
      <c r="I7" s="536">
        <v>1900919.4350000001</v>
      </c>
      <c r="J7" s="536">
        <v>593804.44400000002</v>
      </c>
      <c r="K7" s="536">
        <v>544346.63</v>
      </c>
      <c r="L7" s="240"/>
    </row>
    <row r="8" spans="1:17" s="528" customFormat="1" ht="20.25" customHeight="1">
      <c r="A8" s="534" t="s">
        <v>20</v>
      </c>
      <c r="B8" s="535" t="s">
        <v>225</v>
      </c>
      <c r="C8" s="537">
        <v>2753100</v>
      </c>
      <c r="D8" s="536">
        <v>347600</v>
      </c>
      <c r="E8" s="536">
        <v>175700</v>
      </c>
      <c r="F8" s="536">
        <v>242700</v>
      </c>
      <c r="G8" s="536">
        <v>259100</v>
      </c>
      <c r="H8" s="536">
        <v>201300</v>
      </c>
      <c r="I8" s="536">
        <v>1260900</v>
      </c>
      <c r="J8" s="536">
        <v>156400</v>
      </c>
      <c r="K8" s="536">
        <v>109400</v>
      </c>
      <c r="L8" s="527"/>
      <c r="M8" s="527"/>
      <c r="N8" s="240"/>
    </row>
    <row r="9" spans="1:17" s="542" customFormat="1" ht="36" customHeight="1">
      <c r="A9" s="538"/>
      <c r="B9" s="539" t="s">
        <v>820</v>
      </c>
      <c r="C9" s="540"/>
      <c r="D9" s="541"/>
      <c r="E9" s="541"/>
      <c r="F9" s="541"/>
      <c r="G9" s="541"/>
      <c r="H9" s="541"/>
      <c r="I9" s="541"/>
      <c r="J9" s="541"/>
      <c r="K9" s="541"/>
      <c r="N9" s="543"/>
    </row>
    <row r="10" spans="1:17" ht="21.75" customHeight="1">
      <c r="A10" s="544">
        <v>1</v>
      </c>
      <c r="B10" s="545" t="s">
        <v>821</v>
      </c>
      <c r="C10" s="540">
        <v>233200</v>
      </c>
      <c r="D10" s="546">
        <v>37300</v>
      </c>
      <c r="E10" s="546">
        <v>28000</v>
      </c>
      <c r="F10" s="546">
        <v>29200</v>
      </c>
      <c r="G10" s="546">
        <v>26800</v>
      </c>
      <c r="H10" s="546">
        <v>35000</v>
      </c>
      <c r="I10" s="546">
        <v>30300</v>
      </c>
      <c r="J10" s="546">
        <v>23300</v>
      </c>
      <c r="K10" s="546">
        <v>23300</v>
      </c>
      <c r="L10" s="530"/>
      <c r="N10" s="234"/>
    </row>
    <row r="11" spans="1:17" s="548" customFormat="1" ht="24.75" customHeight="1">
      <c r="A11" s="547">
        <v>2</v>
      </c>
      <c r="B11" s="64" t="s">
        <v>822</v>
      </c>
      <c r="C11" s="540">
        <v>2504900</v>
      </c>
      <c r="D11" s="546">
        <v>308300</v>
      </c>
      <c r="E11" s="546">
        <v>145700</v>
      </c>
      <c r="F11" s="546">
        <v>211500</v>
      </c>
      <c r="G11" s="546">
        <v>230300</v>
      </c>
      <c r="H11" s="546">
        <v>164300</v>
      </c>
      <c r="I11" s="546">
        <v>1228600</v>
      </c>
      <c r="J11" s="546">
        <v>131600</v>
      </c>
      <c r="K11" s="546">
        <v>84600</v>
      </c>
      <c r="M11" s="549"/>
      <c r="N11" s="550"/>
      <c r="Q11" s="550"/>
    </row>
    <row r="12" spans="1:17" s="548" customFormat="1" ht="37.5" customHeight="1">
      <c r="A12" s="547">
        <v>3</v>
      </c>
      <c r="B12" s="551" t="s">
        <v>823</v>
      </c>
      <c r="C12" s="540">
        <v>0</v>
      </c>
      <c r="D12" s="546">
        <v>0</v>
      </c>
      <c r="E12" s="546">
        <v>0</v>
      </c>
      <c r="F12" s="546">
        <v>0</v>
      </c>
      <c r="G12" s="546">
        <v>0</v>
      </c>
      <c r="H12" s="546">
        <v>0</v>
      </c>
      <c r="I12" s="546">
        <v>0</v>
      </c>
      <c r="J12" s="546">
        <v>0</v>
      </c>
      <c r="K12" s="546">
        <v>0</v>
      </c>
      <c r="M12" s="549"/>
      <c r="N12" s="550"/>
    </row>
    <row r="13" spans="1:17" s="548" customFormat="1" ht="20.25" customHeight="1">
      <c r="A13" s="547">
        <v>4</v>
      </c>
      <c r="B13" s="551" t="s">
        <v>824</v>
      </c>
      <c r="C13" s="540">
        <v>15000</v>
      </c>
      <c r="D13" s="546">
        <v>2000</v>
      </c>
      <c r="E13" s="546">
        <v>2000</v>
      </c>
      <c r="F13" s="546">
        <v>2000</v>
      </c>
      <c r="G13" s="546">
        <v>2000</v>
      </c>
      <c r="H13" s="546">
        <v>2000</v>
      </c>
      <c r="I13" s="546">
        <v>2000</v>
      </c>
      <c r="J13" s="546">
        <v>1500</v>
      </c>
      <c r="K13" s="546">
        <v>1500</v>
      </c>
      <c r="M13" s="549"/>
      <c r="N13" s="550"/>
    </row>
    <row r="14" spans="1:17" s="558" customFormat="1" ht="19.5" customHeight="1">
      <c r="A14" s="552" t="s">
        <v>24</v>
      </c>
      <c r="B14" s="553" t="s">
        <v>38</v>
      </c>
      <c r="C14" s="554">
        <v>4648534.2089999998</v>
      </c>
      <c r="D14" s="555">
        <v>819686.5</v>
      </c>
      <c r="E14" s="555">
        <v>596805</v>
      </c>
      <c r="F14" s="555">
        <v>550152.5</v>
      </c>
      <c r="G14" s="555">
        <v>539991.5</v>
      </c>
      <c r="H14" s="555">
        <v>669991.19999999995</v>
      </c>
      <c r="I14" s="555">
        <v>622806.43499999994</v>
      </c>
      <c r="J14" s="555">
        <v>425812.44400000002</v>
      </c>
      <c r="K14" s="555">
        <v>423288.63</v>
      </c>
      <c r="L14" s="556"/>
      <c r="M14" s="556"/>
      <c r="N14" s="557"/>
      <c r="P14" s="559"/>
    </row>
    <row r="15" spans="1:17" s="548" customFormat="1" ht="19.5" customHeight="1">
      <c r="A15" s="547"/>
      <c r="B15" s="539" t="s">
        <v>218</v>
      </c>
      <c r="C15" s="546">
        <v>0</v>
      </c>
      <c r="D15" s="540"/>
      <c r="E15" s="540"/>
      <c r="F15" s="540"/>
      <c r="G15" s="540"/>
      <c r="H15" s="540" t="s">
        <v>825</v>
      </c>
      <c r="I15" s="540"/>
      <c r="J15" s="540"/>
      <c r="K15" s="540"/>
      <c r="L15" s="549"/>
      <c r="M15" s="549"/>
      <c r="P15" s="549"/>
    </row>
    <row r="16" spans="1:17" s="548" customFormat="1" ht="19.5" customHeight="1">
      <c r="A16" s="547">
        <v>1</v>
      </c>
      <c r="B16" s="539" t="s">
        <v>826</v>
      </c>
      <c r="C16" s="546">
        <v>2724149.909</v>
      </c>
      <c r="D16" s="540">
        <v>430462</v>
      </c>
      <c r="E16" s="540">
        <v>357039</v>
      </c>
      <c r="F16" s="540">
        <v>339482</v>
      </c>
      <c r="G16" s="540">
        <v>350865</v>
      </c>
      <c r="H16" s="540">
        <v>384895</v>
      </c>
      <c r="I16" s="540">
        <v>366591.83500000002</v>
      </c>
      <c r="J16" s="540">
        <v>245867.94400000002</v>
      </c>
      <c r="K16" s="540">
        <v>248947.13</v>
      </c>
      <c r="L16" s="549"/>
      <c r="M16" s="549"/>
      <c r="N16" s="550"/>
    </row>
    <row r="17" spans="1:14" s="548" customFormat="1" ht="17.25" customHeight="1">
      <c r="A17" s="547" t="s">
        <v>247</v>
      </c>
      <c r="B17" s="539" t="s">
        <v>827</v>
      </c>
      <c r="C17" s="546">
        <v>2404601</v>
      </c>
      <c r="D17" s="540">
        <v>372439</v>
      </c>
      <c r="E17" s="540">
        <v>309862</v>
      </c>
      <c r="F17" s="540">
        <v>296761</v>
      </c>
      <c r="G17" s="540">
        <v>305826</v>
      </c>
      <c r="H17" s="540">
        <v>334233</v>
      </c>
      <c r="I17" s="540">
        <v>336487</v>
      </c>
      <c r="J17" s="540">
        <v>220121</v>
      </c>
      <c r="K17" s="540">
        <v>228872</v>
      </c>
    </row>
    <row r="18" spans="1:14" s="548" customFormat="1" ht="17.25" customHeight="1">
      <c r="A18" s="547" t="s">
        <v>248</v>
      </c>
      <c r="B18" s="539" t="s">
        <v>828</v>
      </c>
      <c r="C18" s="546">
        <v>362035</v>
      </c>
      <c r="D18" s="540">
        <v>58023</v>
      </c>
      <c r="E18" s="540">
        <v>47177</v>
      </c>
      <c r="F18" s="540">
        <v>42721</v>
      </c>
      <c r="G18" s="540">
        <v>45039</v>
      </c>
      <c r="H18" s="540">
        <v>50662</v>
      </c>
      <c r="I18" s="540">
        <v>50156</v>
      </c>
      <c r="J18" s="540">
        <v>32886</v>
      </c>
      <c r="K18" s="540">
        <v>35371</v>
      </c>
      <c r="L18" s="457"/>
      <c r="M18" s="549"/>
    </row>
    <row r="19" spans="1:14" s="561" customFormat="1" ht="18.75" customHeight="1">
      <c r="A19" s="547">
        <v>2</v>
      </c>
      <c r="B19" s="560" t="s">
        <v>829</v>
      </c>
      <c r="C19" s="546">
        <v>35100</v>
      </c>
      <c r="D19" s="546">
        <v>6077</v>
      </c>
      <c r="E19" s="546">
        <v>4645</v>
      </c>
      <c r="F19" s="546">
        <v>3969</v>
      </c>
      <c r="G19" s="546">
        <v>4080</v>
      </c>
      <c r="H19" s="546">
        <v>4469</v>
      </c>
      <c r="I19" s="546">
        <v>3934</v>
      </c>
      <c r="J19" s="546">
        <v>3946</v>
      </c>
      <c r="K19" s="546">
        <v>3980</v>
      </c>
      <c r="L19" s="457"/>
      <c r="M19" s="548"/>
      <c r="N19" s="548"/>
    </row>
    <row r="20" spans="1:14" s="558" customFormat="1" ht="18.75" customHeight="1">
      <c r="A20" s="552" t="s">
        <v>29</v>
      </c>
      <c r="B20" s="553" t="s">
        <v>830</v>
      </c>
      <c r="C20" s="537">
        <v>8905.8000000000029</v>
      </c>
      <c r="D20" s="537">
        <v>0</v>
      </c>
      <c r="E20" s="537">
        <v>5028</v>
      </c>
      <c r="F20" s="537">
        <v>0</v>
      </c>
      <c r="G20" s="537">
        <v>0</v>
      </c>
      <c r="H20" s="537">
        <v>3877.8000000000029</v>
      </c>
      <c r="I20" s="537">
        <v>0</v>
      </c>
      <c r="J20" s="537">
        <v>0</v>
      </c>
      <c r="K20" s="537">
        <v>0</v>
      </c>
      <c r="L20" s="562"/>
    </row>
    <row r="21" spans="1:14" s="558" customFormat="1" ht="18.75" customHeight="1">
      <c r="A21" s="552" t="s">
        <v>31</v>
      </c>
      <c r="B21" s="553" t="s">
        <v>41</v>
      </c>
      <c r="C21" s="537">
        <v>127968</v>
      </c>
      <c r="D21" s="537">
        <v>21803</v>
      </c>
      <c r="E21" s="537">
        <v>17059</v>
      </c>
      <c r="F21" s="537">
        <v>14672</v>
      </c>
      <c r="G21" s="537">
        <v>14778</v>
      </c>
      <c r="H21" s="537">
        <v>19193</v>
      </c>
      <c r="I21" s="537">
        <v>17213</v>
      </c>
      <c r="J21" s="537">
        <v>11592</v>
      </c>
      <c r="K21" s="537">
        <v>11658</v>
      </c>
      <c r="L21" s="556"/>
    </row>
    <row r="22" spans="1:14" s="558" customFormat="1" ht="18.75" customHeight="1">
      <c r="A22" s="552" t="s">
        <v>18</v>
      </c>
      <c r="B22" s="553" t="s">
        <v>831</v>
      </c>
      <c r="C22" s="537">
        <v>627552.09100000001</v>
      </c>
      <c r="D22" s="537">
        <v>60997</v>
      </c>
      <c r="E22" s="537">
        <v>63534</v>
      </c>
      <c r="F22" s="537">
        <v>49113</v>
      </c>
      <c r="G22" s="537">
        <v>89429</v>
      </c>
      <c r="H22" s="537">
        <v>91011</v>
      </c>
      <c r="I22" s="537">
        <v>137892.16500000001</v>
      </c>
      <c r="J22" s="537">
        <v>59914.055999999997</v>
      </c>
      <c r="K22" s="537">
        <v>75661.87</v>
      </c>
      <c r="L22" s="556"/>
    </row>
    <row r="23" spans="1:14" s="548" customFormat="1" ht="18.75" customHeight="1">
      <c r="A23" s="966"/>
      <c r="B23" s="967" t="s">
        <v>832</v>
      </c>
      <c r="C23" s="968">
        <v>281424.09099999996</v>
      </c>
      <c r="D23" s="968">
        <v>46331</v>
      </c>
      <c r="E23" s="968">
        <v>37982</v>
      </c>
      <c r="F23" s="968">
        <v>28898</v>
      </c>
      <c r="G23" s="968">
        <v>29453</v>
      </c>
      <c r="H23" s="968">
        <v>32820</v>
      </c>
      <c r="I23" s="968">
        <v>50833.164999999994</v>
      </c>
      <c r="J23" s="968">
        <v>24716.055999999997</v>
      </c>
      <c r="K23" s="968">
        <v>30390.870000000003</v>
      </c>
      <c r="L23" s="550"/>
    </row>
    <row r="24" spans="1:14">
      <c r="C24" s="563"/>
    </row>
    <row r="25" spans="1:14">
      <c r="C25" s="563"/>
      <c r="D25" s="234"/>
      <c r="E25" s="234"/>
      <c r="F25" s="234"/>
      <c r="G25" s="234"/>
      <c r="H25" s="234"/>
      <c r="I25" s="234"/>
      <c r="J25" s="234"/>
      <c r="K25" s="234"/>
    </row>
    <row r="26" spans="1:14">
      <c r="C26" s="563"/>
    </row>
    <row r="27" spans="1:14">
      <c r="C27" s="563"/>
    </row>
    <row r="28" spans="1:14">
      <c r="C28" s="563"/>
    </row>
    <row r="29" spans="1:14" hidden="1">
      <c r="C29" s="563"/>
    </row>
    <row r="30" spans="1:14" hidden="1">
      <c r="C30" s="563"/>
    </row>
    <row r="31" spans="1:14" hidden="1">
      <c r="C31" s="563"/>
    </row>
    <row r="32" spans="1:14" hidden="1">
      <c r="C32" s="563"/>
    </row>
    <row r="33" spans="1:15" hidden="1">
      <c r="C33" s="563"/>
    </row>
    <row r="34" spans="1:15" hidden="1">
      <c r="C34" s="563"/>
    </row>
    <row r="35" spans="1:15">
      <c r="C35" s="563"/>
    </row>
    <row r="36" spans="1:15" ht="18.75" customHeight="1">
      <c r="J36" s="1086" t="s">
        <v>833</v>
      </c>
      <c r="K36" s="1086"/>
    </row>
    <row r="37" spans="1:15" s="528" customFormat="1" ht="22.5" customHeight="1">
      <c r="A37" s="1084" t="s">
        <v>834</v>
      </c>
      <c r="B37" s="1084"/>
      <c r="C37" s="1084"/>
      <c r="D37" s="1084"/>
      <c r="E37" s="1084"/>
      <c r="F37" s="1084"/>
      <c r="G37" s="1084"/>
      <c r="H37" s="1084"/>
      <c r="I37" s="1084"/>
      <c r="J37" s="1084"/>
      <c r="K37" s="1084"/>
    </row>
    <row r="38" spans="1:15" s="528" customFormat="1" ht="17.25" customHeight="1">
      <c r="A38" s="1080" t="str">
        <f>A3</f>
        <v>(Kèm theo Tờ trình số         /TTr-UBND ngày      tháng       năm 2023 của UBND tỉnh)</v>
      </c>
      <c r="B38" s="1080"/>
      <c r="C38" s="1080"/>
      <c r="D38" s="1080"/>
      <c r="E38" s="1080"/>
      <c r="F38" s="1080"/>
      <c r="G38" s="1080"/>
      <c r="H38" s="1080"/>
      <c r="I38" s="1080"/>
      <c r="J38" s="1080"/>
      <c r="K38" s="1080"/>
    </row>
    <row r="39" spans="1:15" ht="19.5" customHeight="1">
      <c r="B39" s="530"/>
      <c r="J39" s="526" t="s">
        <v>835</v>
      </c>
      <c r="L39" s="234"/>
      <c r="M39" s="530"/>
    </row>
    <row r="40" spans="1:15" s="58" customFormat="1" ht="33.75" customHeight="1">
      <c r="A40" s="531" t="s">
        <v>3</v>
      </c>
      <c r="B40" s="531" t="s">
        <v>808</v>
      </c>
      <c r="C40" s="532" t="s">
        <v>809</v>
      </c>
      <c r="D40" s="532" t="s">
        <v>810</v>
      </c>
      <c r="E40" s="532" t="s">
        <v>811</v>
      </c>
      <c r="F40" s="532" t="s">
        <v>812</v>
      </c>
      <c r="G40" s="532" t="s">
        <v>813</v>
      </c>
      <c r="H40" s="532" t="s">
        <v>814</v>
      </c>
      <c r="I40" s="532" t="s">
        <v>815</v>
      </c>
      <c r="J40" s="532" t="s">
        <v>816</v>
      </c>
      <c r="K40" s="532" t="s">
        <v>817</v>
      </c>
      <c r="L40" s="433"/>
    </row>
    <row r="41" spans="1:15" s="528" customFormat="1" ht="22.5" customHeight="1">
      <c r="A41" s="534"/>
      <c r="B41" s="535" t="s">
        <v>818</v>
      </c>
      <c r="C41" s="564">
        <v>1316483.8999999999</v>
      </c>
      <c r="D41" s="564">
        <v>224530.75</v>
      </c>
      <c r="E41" s="564">
        <v>162974.6</v>
      </c>
      <c r="F41" s="564">
        <v>149005.5</v>
      </c>
      <c r="G41" s="564">
        <v>136454.39999999999</v>
      </c>
      <c r="H41" s="564">
        <v>203172.5</v>
      </c>
      <c r="I41" s="564">
        <v>171992.35</v>
      </c>
      <c r="J41" s="564">
        <v>127869</v>
      </c>
      <c r="K41" s="564">
        <v>140484.79999999999</v>
      </c>
      <c r="L41" s="240"/>
      <c r="N41" s="240"/>
    </row>
    <row r="42" spans="1:15" s="528" customFormat="1" ht="22.5" customHeight="1">
      <c r="A42" s="534" t="s">
        <v>10</v>
      </c>
      <c r="B42" s="535" t="s">
        <v>819</v>
      </c>
      <c r="C42" s="564">
        <v>1312661.8999999999</v>
      </c>
      <c r="D42" s="564">
        <v>224004.75</v>
      </c>
      <c r="E42" s="564">
        <v>162696.6</v>
      </c>
      <c r="F42" s="564">
        <v>148619.5</v>
      </c>
      <c r="G42" s="564">
        <v>136004.4</v>
      </c>
      <c r="H42" s="564">
        <v>202615.5</v>
      </c>
      <c r="I42" s="564">
        <v>171452.35</v>
      </c>
      <c r="J42" s="564">
        <v>127489</v>
      </c>
      <c r="K42" s="564">
        <v>139779.79999999999</v>
      </c>
      <c r="L42" s="527"/>
    </row>
    <row r="43" spans="1:15" s="528" customFormat="1" ht="22.5" customHeight="1">
      <c r="A43" s="534" t="s">
        <v>20</v>
      </c>
      <c r="B43" s="535" t="s">
        <v>225</v>
      </c>
      <c r="C43" s="564">
        <v>190050</v>
      </c>
      <c r="D43" s="564">
        <v>50150</v>
      </c>
      <c r="E43" s="564">
        <v>48900</v>
      </c>
      <c r="F43" s="564">
        <v>27400</v>
      </c>
      <c r="G43" s="564">
        <v>6800</v>
      </c>
      <c r="H43" s="564">
        <v>21600</v>
      </c>
      <c r="I43" s="564">
        <v>13500</v>
      </c>
      <c r="J43" s="564">
        <v>10000</v>
      </c>
      <c r="K43" s="564">
        <v>11700</v>
      </c>
      <c r="L43" s="240"/>
      <c r="M43" s="527"/>
    </row>
    <row r="44" spans="1:15" s="542" customFormat="1" ht="22.5" customHeight="1">
      <c r="A44" s="538"/>
      <c r="B44" s="551" t="s">
        <v>836</v>
      </c>
      <c r="C44" s="565">
        <v>155000</v>
      </c>
      <c r="D44" s="566">
        <v>35000</v>
      </c>
      <c r="E44" s="566">
        <v>45000</v>
      </c>
      <c r="F44" s="566">
        <v>25000</v>
      </c>
      <c r="G44" s="566">
        <v>5000</v>
      </c>
      <c r="H44" s="566">
        <v>15000</v>
      </c>
      <c r="I44" s="566">
        <v>10000</v>
      </c>
      <c r="J44" s="566">
        <v>10000</v>
      </c>
      <c r="K44" s="566">
        <v>10000</v>
      </c>
      <c r="L44" s="566"/>
      <c r="M44" s="566"/>
      <c r="N44" s="566"/>
      <c r="O44" s="566"/>
    </row>
    <row r="45" spans="1:15" s="542" customFormat="1" ht="30.75" customHeight="1">
      <c r="A45" s="538"/>
      <c r="B45" s="551" t="s">
        <v>823</v>
      </c>
      <c r="C45" s="565">
        <v>35050</v>
      </c>
      <c r="D45" s="566">
        <v>15150</v>
      </c>
      <c r="E45" s="566">
        <v>3900</v>
      </c>
      <c r="F45" s="566">
        <v>2400</v>
      </c>
      <c r="G45" s="566">
        <v>1800</v>
      </c>
      <c r="H45" s="566">
        <v>6600</v>
      </c>
      <c r="I45" s="566">
        <v>3500</v>
      </c>
      <c r="J45" s="566">
        <v>0</v>
      </c>
      <c r="K45" s="566">
        <v>1700</v>
      </c>
      <c r="M45" s="530"/>
    </row>
    <row r="46" spans="1:15" s="558" customFormat="1" ht="25.5" customHeight="1">
      <c r="A46" s="552" t="s">
        <v>24</v>
      </c>
      <c r="B46" s="553" t="s">
        <v>38</v>
      </c>
      <c r="C46" s="567">
        <v>1061943.8999999999</v>
      </c>
      <c r="D46" s="567">
        <v>160695.75</v>
      </c>
      <c r="E46" s="567">
        <v>106603.6</v>
      </c>
      <c r="F46" s="567">
        <v>118425.5</v>
      </c>
      <c r="G46" s="567">
        <v>120831.4</v>
      </c>
      <c r="H46" s="567">
        <v>167725.5</v>
      </c>
      <c r="I46" s="567">
        <v>151371.35</v>
      </c>
      <c r="J46" s="567">
        <v>114261</v>
      </c>
      <c r="K46" s="567">
        <v>122029.8</v>
      </c>
      <c r="L46" s="559"/>
      <c r="M46" s="527"/>
    </row>
    <row r="47" spans="1:15" s="548" customFormat="1" ht="18.75" customHeight="1">
      <c r="A47" s="547" t="s">
        <v>131</v>
      </c>
      <c r="B47" s="539" t="s">
        <v>837</v>
      </c>
      <c r="C47" s="565">
        <v>6804</v>
      </c>
      <c r="D47" s="568">
        <v>1026</v>
      </c>
      <c r="E47" s="568">
        <v>648</v>
      </c>
      <c r="F47" s="568">
        <v>756</v>
      </c>
      <c r="G47" s="568">
        <v>756</v>
      </c>
      <c r="H47" s="568">
        <v>1134</v>
      </c>
      <c r="I47" s="568">
        <v>972</v>
      </c>
      <c r="J47" s="568">
        <v>756</v>
      </c>
      <c r="K47" s="568">
        <v>756</v>
      </c>
      <c r="M47" s="457"/>
    </row>
    <row r="48" spans="1:15" s="558" customFormat="1" ht="18.75" customHeight="1">
      <c r="A48" s="552" t="s">
        <v>28</v>
      </c>
      <c r="B48" s="553" t="s">
        <v>838</v>
      </c>
      <c r="C48" s="569">
        <v>38598</v>
      </c>
      <c r="D48" s="569">
        <v>9521</v>
      </c>
      <c r="E48" s="569">
        <v>4920</v>
      </c>
      <c r="F48" s="569">
        <v>454</v>
      </c>
      <c r="G48" s="569">
        <v>5864</v>
      </c>
      <c r="H48" s="569">
        <v>9717</v>
      </c>
      <c r="I48" s="569">
        <v>3529</v>
      </c>
      <c r="J48" s="569">
        <v>987</v>
      </c>
      <c r="K48" s="569">
        <v>3606</v>
      </c>
      <c r="L48" s="562"/>
    </row>
    <row r="49" spans="1:13" s="558" customFormat="1" ht="18.75" customHeight="1">
      <c r="A49" s="552" t="s">
        <v>29</v>
      </c>
      <c r="B49" s="553" t="s">
        <v>41</v>
      </c>
      <c r="C49" s="564">
        <v>22070</v>
      </c>
      <c r="D49" s="569">
        <v>3638</v>
      </c>
      <c r="E49" s="569">
        <v>2273</v>
      </c>
      <c r="F49" s="569">
        <v>2340</v>
      </c>
      <c r="G49" s="569">
        <v>2509</v>
      </c>
      <c r="H49" s="569">
        <v>3573</v>
      </c>
      <c r="I49" s="569">
        <v>3052</v>
      </c>
      <c r="J49" s="569">
        <v>2241</v>
      </c>
      <c r="K49" s="569">
        <v>2444</v>
      </c>
      <c r="M49" s="527"/>
    </row>
    <row r="50" spans="1:13" s="558" customFormat="1" ht="18.75" customHeight="1">
      <c r="A50" s="552" t="s">
        <v>18</v>
      </c>
      <c r="B50" s="553" t="s">
        <v>831</v>
      </c>
      <c r="C50" s="569">
        <v>3822</v>
      </c>
      <c r="D50" s="569">
        <v>526</v>
      </c>
      <c r="E50" s="569">
        <v>278</v>
      </c>
      <c r="F50" s="569">
        <v>386</v>
      </c>
      <c r="G50" s="569">
        <v>450</v>
      </c>
      <c r="H50" s="569">
        <v>557</v>
      </c>
      <c r="I50" s="569">
        <v>540</v>
      </c>
      <c r="J50" s="569">
        <v>380</v>
      </c>
      <c r="K50" s="569">
        <v>705</v>
      </c>
    </row>
    <row r="51" spans="1:13" s="558" customFormat="1" ht="18.75" customHeight="1">
      <c r="A51" s="570"/>
      <c r="B51" s="571"/>
      <c r="C51" s="572"/>
      <c r="D51" s="572"/>
      <c r="E51" s="572"/>
      <c r="F51" s="572"/>
      <c r="G51" s="572"/>
      <c r="H51" s="572"/>
      <c r="I51" s="572"/>
      <c r="J51" s="572"/>
      <c r="K51" s="572"/>
      <c r="M51" s="527"/>
    </row>
    <row r="52" spans="1:13" ht="0.75" hidden="1" customHeight="1">
      <c r="C52" s="573">
        <v>0</v>
      </c>
    </row>
    <row r="53" spans="1:13" hidden="1">
      <c r="C53" s="573">
        <v>0</v>
      </c>
    </row>
    <row r="54" spans="1:13" hidden="1">
      <c r="C54" s="573">
        <v>0</v>
      </c>
    </row>
    <row r="55" spans="1:13" hidden="1">
      <c r="C55" s="573">
        <v>0</v>
      </c>
    </row>
    <row r="56" spans="1:13" hidden="1">
      <c r="B56" s="574" t="s">
        <v>839</v>
      </c>
      <c r="C56" s="573" t="e">
        <v>#REF!</v>
      </c>
      <c r="D56" s="526" t="e">
        <v>#REF!</v>
      </c>
      <c r="E56" s="526" t="e">
        <v>#REF!</v>
      </c>
      <c r="F56" s="526" t="e">
        <v>#REF!</v>
      </c>
      <c r="G56" s="526" t="e">
        <v>#REF!</v>
      </c>
      <c r="H56" s="526" t="e">
        <v>#REF!</v>
      </c>
      <c r="I56" s="526" t="e">
        <v>#REF!</v>
      </c>
      <c r="J56" s="526" t="e">
        <v>#REF!</v>
      </c>
      <c r="K56" s="526" t="e">
        <v>#REF!</v>
      </c>
    </row>
    <row r="57" spans="1:13" hidden="1">
      <c r="B57" s="574"/>
      <c r="C57" s="573">
        <v>0</v>
      </c>
      <c r="D57" s="526">
        <v>0</v>
      </c>
      <c r="E57" s="526">
        <v>0</v>
      </c>
      <c r="F57" s="526">
        <v>0</v>
      </c>
      <c r="G57" s="526">
        <v>0</v>
      </c>
      <c r="H57" s="526">
        <v>0</v>
      </c>
      <c r="I57" s="526">
        <v>0</v>
      </c>
      <c r="J57" s="526">
        <v>0</v>
      </c>
      <c r="K57" s="526">
        <v>0</v>
      </c>
    </row>
    <row r="58" spans="1:13" hidden="1">
      <c r="B58" s="574"/>
      <c r="C58" s="573">
        <v>0</v>
      </c>
      <c r="D58" s="526">
        <v>0</v>
      </c>
      <c r="E58" s="526">
        <v>0</v>
      </c>
      <c r="F58" s="526">
        <v>0</v>
      </c>
      <c r="G58" s="526">
        <v>0</v>
      </c>
      <c r="H58" s="526">
        <v>0</v>
      </c>
      <c r="I58" s="526">
        <v>0</v>
      </c>
      <c r="J58" s="526">
        <v>0</v>
      </c>
      <c r="K58" s="526">
        <v>0</v>
      </c>
    </row>
    <row r="59" spans="1:13" hidden="1">
      <c r="B59" s="574"/>
      <c r="C59" s="573">
        <v>0</v>
      </c>
    </row>
    <row r="60" spans="1:13" hidden="1">
      <c r="B60" s="574"/>
      <c r="C60" s="573">
        <v>0</v>
      </c>
    </row>
    <row r="61" spans="1:13" hidden="1">
      <c r="B61" s="574"/>
      <c r="C61" s="573">
        <v>0</v>
      </c>
    </row>
    <row r="62" spans="1:13" hidden="1">
      <c r="B62" s="574"/>
      <c r="C62" s="573">
        <v>0</v>
      </c>
    </row>
    <row r="63" spans="1:13" hidden="1">
      <c r="B63" s="574"/>
      <c r="C63" s="573">
        <v>0</v>
      </c>
    </row>
    <row r="64" spans="1:13" hidden="1">
      <c r="B64" s="574"/>
      <c r="C64" s="573">
        <v>0</v>
      </c>
    </row>
    <row r="65" spans="1:14" hidden="1">
      <c r="B65" s="574" t="s">
        <v>840</v>
      </c>
      <c r="C65" s="573" t="e">
        <v>#REF!</v>
      </c>
      <c r="D65" s="526" t="e">
        <v>#REF!</v>
      </c>
      <c r="E65" s="526" t="e">
        <v>#REF!</v>
      </c>
      <c r="F65" s="526" t="e">
        <v>#REF!</v>
      </c>
      <c r="G65" s="526" t="e">
        <v>#REF!</v>
      </c>
      <c r="H65" s="526" t="e">
        <v>#REF!</v>
      </c>
      <c r="I65" s="526" t="e">
        <v>#REF!</v>
      </c>
      <c r="J65" s="526" t="e">
        <v>#REF!</v>
      </c>
      <c r="K65" s="526" t="e">
        <v>#REF!</v>
      </c>
    </row>
    <row r="66" spans="1:14" hidden="1">
      <c r="C66" s="526" t="e">
        <v>#REF!</v>
      </c>
    </row>
    <row r="67" spans="1:14" s="548" customFormat="1" hidden="1">
      <c r="A67" s="575"/>
      <c r="C67" s="563"/>
      <c r="D67" s="1081" t="s">
        <v>841</v>
      </c>
      <c r="E67" s="1081"/>
      <c r="F67" s="1081"/>
      <c r="G67" s="1081"/>
      <c r="H67" s="1081"/>
      <c r="I67" s="1081"/>
      <c r="J67" s="563"/>
      <c r="K67" s="563"/>
      <c r="L67" s="549"/>
      <c r="M67" s="550"/>
      <c r="N67" s="549"/>
    </row>
    <row r="68" spans="1:14" s="548" customFormat="1">
      <c r="A68" s="575"/>
      <c r="C68" s="563"/>
      <c r="D68" s="576"/>
      <c r="E68" s="576"/>
      <c r="F68" s="576"/>
      <c r="G68" s="576"/>
      <c r="H68" s="576"/>
      <c r="I68" s="576"/>
      <c r="J68" s="563"/>
      <c r="K68" s="563"/>
      <c r="L68" s="549"/>
      <c r="M68" s="550"/>
      <c r="N68" s="549"/>
    </row>
    <row r="69" spans="1:14" s="548" customFormat="1">
      <c r="A69" s="575"/>
      <c r="C69" s="563"/>
      <c r="D69" s="576"/>
      <c r="E69" s="576"/>
      <c r="F69" s="576"/>
      <c r="G69" s="576"/>
      <c r="H69" s="576"/>
      <c r="I69" s="576"/>
      <c r="J69" s="563"/>
      <c r="K69" s="563"/>
      <c r="L69" s="549"/>
      <c r="M69" s="550"/>
      <c r="N69" s="549"/>
    </row>
    <row r="70" spans="1:14" s="548" customFormat="1">
      <c r="A70" s="575"/>
      <c r="C70" s="576"/>
      <c r="D70" s="576"/>
      <c r="E70" s="576"/>
      <c r="F70" s="576"/>
      <c r="G70" s="576"/>
      <c r="H70" s="576"/>
      <c r="I70" s="576"/>
      <c r="J70" s="576"/>
      <c r="K70" s="576"/>
      <c r="L70" s="549"/>
      <c r="M70" s="550"/>
      <c r="N70" s="549"/>
    </row>
    <row r="71" spans="1:14" s="548" customFormat="1">
      <c r="A71" s="575"/>
      <c r="C71" s="563"/>
      <c r="D71" s="576"/>
      <c r="E71" s="576"/>
      <c r="F71" s="576"/>
      <c r="G71" s="576"/>
      <c r="H71" s="576"/>
      <c r="I71" s="576"/>
      <c r="J71" s="563"/>
      <c r="K71" s="563"/>
      <c r="L71" s="549"/>
      <c r="M71" s="550"/>
      <c r="N71" s="549"/>
    </row>
    <row r="72" spans="1:14" s="548" customFormat="1">
      <c r="A72" s="575"/>
      <c r="C72" s="563"/>
      <c r="D72" s="576"/>
      <c r="E72" s="576"/>
      <c r="F72" s="576"/>
      <c r="G72" s="576"/>
      <c r="H72" s="576"/>
      <c r="I72" s="576"/>
      <c r="J72" s="563"/>
      <c r="K72" s="563"/>
      <c r="L72" s="549"/>
      <c r="M72" s="550"/>
      <c r="N72" s="549"/>
    </row>
    <row r="73" spans="1:14" s="548" customFormat="1">
      <c r="A73" s="575"/>
      <c r="C73" s="577"/>
      <c r="D73" s="576"/>
      <c r="E73" s="576"/>
      <c r="F73" s="576"/>
      <c r="G73" s="576"/>
      <c r="H73" s="576"/>
      <c r="I73" s="576"/>
      <c r="J73" s="577"/>
      <c r="K73" s="577"/>
      <c r="L73" s="549"/>
      <c r="M73" s="550"/>
      <c r="N73" s="549"/>
    </row>
    <row r="74" spans="1:14" s="548" customFormat="1">
      <c r="A74" s="575"/>
      <c r="C74" s="577"/>
      <c r="D74" s="576"/>
      <c r="E74" s="576"/>
      <c r="F74" s="576"/>
      <c r="G74" s="576"/>
      <c r="H74" s="576"/>
      <c r="I74" s="576"/>
      <c r="J74" s="577"/>
      <c r="K74" s="577"/>
      <c r="L74" s="549"/>
      <c r="M74" s="550"/>
      <c r="N74" s="549"/>
    </row>
    <row r="75" spans="1:14" s="548" customFormat="1">
      <c r="A75" s="575"/>
      <c r="C75" s="577"/>
      <c r="D75" s="576"/>
      <c r="E75" s="576"/>
      <c r="F75" s="576"/>
      <c r="G75" s="576"/>
      <c r="H75" s="576"/>
      <c r="I75" s="576"/>
      <c r="J75" s="577"/>
      <c r="K75" s="577"/>
      <c r="L75" s="549"/>
      <c r="M75" s="550"/>
      <c r="N75" s="549"/>
    </row>
    <row r="76" spans="1:14" s="548" customFormat="1">
      <c r="A76" s="575"/>
      <c r="C76" s="577"/>
      <c r="D76" s="576"/>
      <c r="E76" s="576"/>
      <c r="F76" s="576"/>
      <c r="G76" s="576"/>
      <c r="H76" s="576"/>
      <c r="I76" s="576"/>
      <c r="J76" s="577"/>
      <c r="K76" s="577"/>
      <c r="L76" s="549"/>
      <c r="M76" s="550"/>
      <c r="N76" s="549"/>
    </row>
    <row r="77" spans="1:14" s="548" customFormat="1">
      <c r="A77" s="575"/>
      <c r="C77" s="577"/>
      <c r="D77" s="576"/>
      <c r="E77" s="576"/>
      <c r="F77" s="576"/>
      <c r="G77" s="576"/>
      <c r="H77" s="576"/>
      <c r="I77" s="576"/>
      <c r="J77" s="577"/>
      <c r="K77" s="577"/>
      <c r="L77" s="549"/>
      <c r="M77" s="550"/>
      <c r="N77" s="549"/>
    </row>
    <row r="78" spans="1:14" s="548" customFormat="1">
      <c r="A78" s="575"/>
      <c r="C78" s="577"/>
      <c r="D78" s="576"/>
      <c r="E78" s="576"/>
      <c r="F78" s="576"/>
      <c r="G78" s="576"/>
      <c r="H78" s="576"/>
      <c r="I78" s="576"/>
      <c r="J78" s="577"/>
      <c r="K78" s="577"/>
      <c r="L78" s="549"/>
      <c r="M78" s="550"/>
      <c r="N78" s="549"/>
    </row>
    <row r="79" spans="1:14" s="548" customFormat="1">
      <c r="A79" s="575"/>
      <c r="C79" s="577"/>
      <c r="D79" s="576"/>
      <c r="E79" s="576"/>
      <c r="F79" s="576"/>
      <c r="G79" s="576"/>
      <c r="H79" s="576"/>
      <c r="I79" s="576"/>
      <c r="J79" s="577"/>
      <c r="K79" s="577"/>
      <c r="L79" s="549"/>
      <c r="M79" s="550"/>
      <c r="N79" s="549"/>
    </row>
    <row r="80" spans="1:14" s="548" customFormat="1">
      <c r="A80" s="575"/>
      <c r="C80" s="577"/>
      <c r="D80" s="576"/>
      <c r="E80" s="576"/>
      <c r="F80" s="576"/>
      <c r="G80" s="576"/>
      <c r="H80" s="576"/>
      <c r="I80" s="576"/>
      <c r="J80" s="577"/>
      <c r="K80" s="577"/>
      <c r="L80" s="549"/>
      <c r="M80" s="550"/>
      <c r="N80" s="549"/>
    </row>
    <row r="81" spans="1:14" s="548" customFormat="1">
      <c r="A81" s="575"/>
      <c r="C81" s="577"/>
      <c r="D81" s="576"/>
      <c r="E81" s="576"/>
      <c r="F81" s="576"/>
      <c r="G81" s="576"/>
      <c r="H81" s="576"/>
      <c r="I81" s="576"/>
      <c r="J81" s="577"/>
      <c r="K81" s="577"/>
      <c r="L81" s="549"/>
      <c r="M81" s="550"/>
      <c r="N81" s="549"/>
    </row>
    <row r="82" spans="1:14" s="548" customFormat="1">
      <c r="A82" s="575"/>
      <c r="C82" s="577"/>
      <c r="D82" s="576"/>
      <c r="E82" s="576"/>
      <c r="F82" s="576"/>
      <c r="G82" s="576"/>
      <c r="H82" s="576"/>
      <c r="I82" s="576"/>
      <c r="J82" s="577"/>
      <c r="K82" s="577"/>
      <c r="L82" s="549"/>
      <c r="M82" s="550"/>
      <c r="N82" s="549"/>
    </row>
    <row r="83" spans="1:14" s="548" customFormat="1">
      <c r="A83" s="575"/>
      <c r="C83" s="577"/>
      <c r="D83" s="576"/>
      <c r="E83" s="576"/>
      <c r="F83" s="576"/>
      <c r="G83" s="576"/>
      <c r="H83" s="576"/>
      <c r="I83" s="576"/>
      <c r="J83" s="577"/>
      <c r="K83" s="577"/>
      <c r="L83" s="549"/>
      <c r="M83" s="550"/>
      <c r="N83" s="549"/>
    </row>
    <row r="84" spans="1:14" s="548" customFormat="1">
      <c r="A84" s="575"/>
      <c r="C84" s="577"/>
      <c r="D84" s="576"/>
      <c r="E84" s="576"/>
      <c r="F84" s="576"/>
      <c r="G84" s="576"/>
      <c r="H84" s="576"/>
      <c r="I84" s="576"/>
      <c r="J84" s="577"/>
      <c r="K84" s="577"/>
      <c r="L84" s="549"/>
      <c r="M84" s="550"/>
      <c r="N84" s="549"/>
    </row>
    <row r="85" spans="1:14" s="548" customFormat="1" ht="33" customHeight="1">
      <c r="A85" s="575"/>
      <c r="B85" s="1082" t="s">
        <v>842</v>
      </c>
      <c r="C85" s="1082"/>
      <c r="D85" s="1082"/>
      <c r="E85" s="1082"/>
      <c r="F85" s="576"/>
      <c r="G85" s="576"/>
      <c r="H85" s="576"/>
      <c r="I85" s="576"/>
      <c r="J85" s="577"/>
      <c r="K85" s="577"/>
      <c r="L85" s="549"/>
      <c r="M85" s="550"/>
      <c r="N85" s="549"/>
    </row>
    <row r="86" spans="1:14" s="548" customFormat="1">
      <c r="A86" s="575"/>
      <c r="C86" s="577"/>
      <c r="D86" s="578"/>
      <c r="E86" s="578"/>
      <c r="F86" s="578"/>
      <c r="G86" s="578"/>
      <c r="H86" s="578"/>
      <c r="I86" s="578"/>
      <c r="J86" s="577"/>
      <c r="K86" s="577"/>
      <c r="L86" s="549"/>
      <c r="M86" s="550"/>
      <c r="N86" s="549"/>
    </row>
    <row r="87" spans="1:14" s="548" customFormat="1" hidden="1">
      <c r="A87" s="575"/>
      <c r="C87" s="577"/>
      <c r="D87" s="578"/>
      <c r="E87" s="578"/>
      <c r="F87" s="578"/>
      <c r="G87" s="578"/>
      <c r="H87" s="578"/>
      <c r="I87" s="578"/>
      <c r="J87" s="577"/>
      <c r="K87" s="577"/>
      <c r="L87" s="549"/>
      <c r="M87" s="550"/>
      <c r="N87" s="549"/>
    </row>
    <row r="88" spans="1:14" s="548" customFormat="1" hidden="1">
      <c r="A88" s="575"/>
      <c r="B88" s="579" t="s">
        <v>840</v>
      </c>
      <c r="C88" s="580" t="e">
        <v>#REF!</v>
      </c>
      <c r="D88" s="580" t="e">
        <v>#REF!</v>
      </c>
      <c r="E88" s="580" t="e">
        <v>#REF!</v>
      </c>
      <c r="F88" s="580" t="e">
        <v>#REF!</v>
      </c>
      <c r="G88" s="580" t="e">
        <v>#REF!</v>
      </c>
      <c r="H88" s="580" t="e">
        <v>#REF!</v>
      </c>
      <c r="I88" s="580" t="e">
        <v>#REF!</v>
      </c>
      <c r="J88" s="580" t="e">
        <v>#REF!</v>
      </c>
      <c r="K88" s="580" t="e">
        <v>#REF!</v>
      </c>
      <c r="L88" s="549"/>
      <c r="M88" s="550"/>
      <c r="N88" s="549"/>
    </row>
    <row r="89" spans="1:14" s="548" customFormat="1" hidden="1">
      <c r="A89" s="575"/>
      <c r="B89" s="579" t="s">
        <v>843</v>
      </c>
      <c r="C89" s="580" t="e">
        <v>#REF!</v>
      </c>
      <c r="D89" s="580" t="e">
        <v>#REF!</v>
      </c>
      <c r="E89" s="580" t="e">
        <v>#REF!</v>
      </c>
      <c r="F89" s="580" t="e">
        <v>#REF!</v>
      </c>
      <c r="G89" s="580" t="e">
        <v>#REF!</v>
      </c>
      <c r="H89" s="580" t="e">
        <v>#REF!</v>
      </c>
      <c r="I89" s="580" t="e">
        <v>#REF!</v>
      </c>
      <c r="J89" s="580" t="e">
        <v>#REF!</v>
      </c>
      <c r="K89" s="580" t="e">
        <v>#REF!</v>
      </c>
      <c r="L89" s="549"/>
      <c r="M89" s="550"/>
      <c r="N89" s="549"/>
    </row>
    <row r="90" spans="1:14" s="548" customFormat="1" hidden="1">
      <c r="A90" s="575"/>
      <c r="B90" s="579" t="s">
        <v>844</v>
      </c>
      <c r="C90" s="580" t="e">
        <v>#REF!</v>
      </c>
      <c r="D90" s="580" t="e">
        <v>#REF!</v>
      </c>
      <c r="E90" s="580" t="e">
        <v>#REF!</v>
      </c>
      <c r="F90" s="580" t="e">
        <v>#REF!</v>
      </c>
      <c r="G90" s="580" t="e">
        <v>#REF!</v>
      </c>
      <c r="H90" s="580" t="e">
        <v>#REF!</v>
      </c>
      <c r="I90" s="580" t="e">
        <v>#REF!</v>
      </c>
      <c r="J90" s="580" t="e">
        <v>#REF!</v>
      </c>
      <c r="K90" s="580" t="e">
        <v>#REF!</v>
      </c>
      <c r="L90" s="549"/>
      <c r="M90" s="550"/>
      <c r="N90" s="549"/>
    </row>
    <row r="91" spans="1:14" hidden="1">
      <c r="B91" s="581"/>
      <c r="C91" s="582"/>
      <c r="D91" s="582"/>
      <c r="E91" s="582"/>
      <c r="F91" s="582"/>
      <c r="G91" s="582"/>
      <c r="H91" s="582"/>
      <c r="I91" s="582"/>
      <c r="J91" s="582"/>
      <c r="K91" s="582"/>
    </row>
    <row r="93" spans="1:14">
      <c r="B93" s="581" t="s">
        <v>845</v>
      </c>
      <c r="C93" s="583" t="e">
        <v>#REF!</v>
      </c>
      <c r="D93" s="582" t="e">
        <v>#REF!</v>
      </c>
      <c r="E93" s="582" t="e">
        <v>#REF!</v>
      </c>
      <c r="F93" s="582" t="e">
        <v>#REF!</v>
      </c>
      <c r="G93" s="582" t="e">
        <v>#REF!</v>
      </c>
      <c r="H93" s="582" t="e">
        <v>#REF!</v>
      </c>
      <c r="I93" s="582" t="e">
        <v>#REF!</v>
      </c>
      <c r="J93" s="582" t="e">
        <v>#REF!</v>
      </c>
      <c r="K93" s="582" t="e">
        <v>#REF!</v>
      </c>
    </row>
    <row r="94" spans="1:14">
      <c r="B94" s="581" t="s">
        <v>846</v>
      </c>
      <c r="C94" s="583" t="e">
        <v>#REF!</v>
      </c>
      <c r="D94" s="582" t="e">
        <v>#REF!</v>
      </c>
      <c r="E94" s="582" t="e">
        <v>#REF!</v>
      </c>
      <c r="F94" s="582" t="e">
        <v>#REF!</v>
      </c>
      <c r="G94" s="582" t="e">
        <v>#REF!</v>
      </c>
      <c r="H94" s="582" t="e">
        <v>#REF!</v>
      </c>
      <c r="I94" s="582" t="e">
        <v>#REF!</v>
      </c>
      <c r="J94" s="582" t="e">
        <v>#REF!</v>
      </c>
      <c r="K94" s="582" t="e">
        <v>#REF!</v>
      </c>
    </row>
    <row r="95" spans="1:14">
      <c r="B95" s="581" t="s">
        <v>847</v>
      </c>
      <c r="C95" s="583">
        <v>400000</v>
      </c>
      <c r="D95" s="582"/>
      <c r="E95" s="582"/>
      <c r="F95" s="582"/>
      <c r="G95" s="582"/>
      <c r="H95" s="582"/>
      <c r="I95" s="582"/>
      <c r="J95" s="582"/>
      <c r="K95" s="582"/>
    </row>
    <row r="96" spans="1:14">
      <c r="B96" s="584" t="s">
        <v>848</v>
      </c>
      <c r="C96" s="585" t="e">
        <v>#REF!</v>
      </c>
      <c r="D96" s="585" t="e">
        <v>#REF!</v>
      </c>
      <c r="E96" s="585" t="e">
        <v>#REF!</v>
      </c>
      <c r="F96" s="585" t="e">
        <v>#REF!</v>
      </c>
      <c r="G96" s="585" t="e">
        <v>#REF!</v>
      </c>
      <c r="H96" s="585" t="e">
        <v>#REF!</v>
      </c>
      <c r="I96" s="585" t="e">
        <v>#REF!</v>
      </c>
      <c r="J96" s="585" t="e">
        <v>#REF!</v>
      </c>
      <c r="K96" s="585" t="e">
        <v>#REF!</v>
      </c>
    </row>
  </sheetData>
  <mergeCells count="9">
    <mergeCell ref="A38:K38"/>
    <mergeCell ref="D67:I67"/>
    <mergeCell ref="B85:E85"/>
    <mergeCell ref="J1:K1"/>
    <mergeCell ref="A2:K2"/>
    <mergeCell ref="A3:K3"/>
    <mergeCell ref="J4:K4"/>
    <mergeCell ref="J36:K36"/>
    <mergeCell ref="A37:K37"/>
  </mergeCells>
  <pageMargins left="0.70866141732283472" right="0.11811023622047245" top="0.35433070866141736"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A4" sqref="A4"/>
    </sheetView>
  </sheetViews>
  <sheetFormatPr defaultRowHeight="15.75"/>
  <cols>
    <col min="1" max="1" width="6" style="50" customWidth="1"/>
    <col min="2" max="2" width="42" style="50" customWidth="1"/>
    <col min="3" max="5" width="14" style="50" customWidth="1"/>
    <col min="6" max="8" width="10.28515625" style="50" customWidth="1"/>
    <col min="9" max="253" width="9.140625" style="50"/>
    <col min="254" max="254" width="6" style="50" customWidth="1"/>
    <col min="255" max="255" width="42" style="50" customWidth="1"/>
    <col min="256" max="258" width="14" style="50" customWidth="1"/>
    <col min="259" max="259" width="0" style="50" hidden="1" customWidth="1"/>
    <col min="260" max="260" width="14" style="50" customWidth="1"/>
    <col min="261" max="261" width="19.140625" style="50" customWidth="1"/>
    <col min="262" max="264" width="10.28515625" style="50" customWidth="1"/>
    <col min="265" max="509" width="9.140625" style="50"/>
    <col min="510" max="510" width="6" style="50" customWidth="1"/>
    <col min="511" max="511" width="42" style="50" customWidth="1"/>
    <col min="512" max="514" width="14" style="50" customWidth="1"/>
    <col min="515" max="515" width="0" style="50" hidden="1" customWidth="1"/>
    <col min="516" max="516" width="14" style="50" customWidth="1"/>
    <col min="517" max="517" width="19.140625" style="50" customWidth="1"/>
    <col min="518" max="520" width="10.28515625" style="50" customWidth="1"/>
    <col min="521" max="765" width="9.140625" style="50"/>
    <col min="766" max="766" width="6" style="50" customWidth="1"/>
    <col min="767" max="767" width="42" style="50" customWidth="1"/>
    <col min="768" max="770" width="14" style="50" customWidth="1"/>
    <col min="771" max="771" width="0" style="50" hidden="1" customWidth="1"/>
    <col min="772" max="772" width="14" style="50" customWidth="1"/>
    <col min="773" max="773" width="19.140625" style="50" customWidth="1"/>
    <col min="774" max="776" width="10.28515625" style="50" customWidth="1"/>
    <col min="777" max="1021" width="9.140625" style="50"/>
    <col min="1022" max="1022" width="6" style="50" customWidth="1"/>
    <col min="1023" max="1023" width="42" style="50" customWidth="1"/>
    <col min="1024" max="1026" width="14" style="50" customWidth="1"/>
    <col min="1027" max="1027" width="0" style="50" hidden="1" customWidth="1"/>
    <col min="1028" max="1028" width="14" style="50" customWidth="1"/>
    <col min="1029" max="1029" width="19.140625" style="50" customWidth="1"/>
    <col min="1030" max="1032" width="10.28515625" style="50" customWidth="1"/>
    <col min="1033" max="1277" width="9.140625" style="50"/>
    <col min="1278" max="1278" width="6" style="50" customWidth="1"/>
    <col min="1279" max="1279" width="42" style="50" customWidth="1"/>
    <col min="1280" max="1282" width="14" style="50" customWidth="1"/>
    <col min="1283" max="1283" width="0" style="50" hidden="1" customWidth="1"/>
    <col min="1284" max="1284" width="14" style="50" customWidth="1"/>
    <col min="1285" max="1285" width="19.140625" style="50" customWidth="1"/>
    <col min="1286" max="1288" width="10.28515625" style="50" customWidth="1"/>
    <col min="1289" max="1533" width="9.140625" style="50"/>
    <col min="1534" max="1534" width="6" style="50" customWidth="1"/>
    <col min="1535" max="1535" width="42" style="50" customWidth="1"/>
    <col min="1536" max="1538" width="14" style="50" customWidth="1"/>
    <col min="1539" max="1539" width="0" style="50" hidden="1" customWidth="1"/>
    <col min="1540" max="1540" width="14" style="50" customWidth="1"/>
    <col min="1541" max="1541" width="19.140625" style="50" customWidth="1"/>
    <col min="1542" max="1544" width="10.28515625" style="50" customWidth="1"/>
    <col min="1545" max="1789" width="9.140625" style="50"/>
    <col min="1790" max="1790" width="6" style="50" customWidth="1"/>
    <col min="1791" max="1791" width="42" style="50" customWidth="1"/>
    <col min="1792" max="1794" width="14" style="50" customWidth="1"/>
    <col min="1795" max="1795" width="0" style="50" hidden="1" customWidth="1"/>
    <col min="1796" max="1796" width="14" style="50" customWidth="1"/>
    <col min="1797" max="1797" width="19.140625" style="50" customWidth="1"/>
    <col min="1798" max="1800" width="10.28515625" style="50" customWidth="1"/>
    <col min="1801" max="2045" width="9.140625" style="50"/>
    <col min="2046" max="2046" width="6" style="50" customWidth="1"/>
    <col min="2047" max="2047" width="42" style="50" customWidth="1"/>
    <col min="2048" max="2050" width="14" style="50" customWidth="1"/>
    <col min="2051" max="2051" width="0" style="50" hidden="1" customWidth="1"/>
    <col min="2052" max="2052" width="14" style="50" customWidth="1"/>
    <col min="2053" max="2053" width="19.140625" style="50" customWidth="1"/>
    <col min="2054" max="2056" width="10.28515625" style="50" customWidth="1"/>
    <col min="2057" max="2301" width="9.140625" style="50"/>
    <col min="2302" max="2302" width="6" style="50" customWidth="1"/>
    <col min="2303" max="2303" width="42" style="50" customWidth="1"/>
    <col min="2304" max="2306" width="14" style="50" customWidth="1"/>
    <col min="2307" max="2307" width="0" style="50" hidden="1" customWidth="1"/>
    <col min="2308" max="2308" width="14" style="50" customWidth="1"/>
    <col min="2309" max="2309" width="19.140625" style="50" customWidth="1"/>
    <col min="2310" max="2312" width="10.28515625" style="50" customWidth="1"/>
    <col min="2313" max="2557" width="9.140625" style="50"/>
    <col min="2558" max="2558" width="6" style="50" customWidth="1"/>
    <col min="2559" max="2559" width="42" style="50" customWidth="1"/>
    <col min="2560" max="2562" width="14" style="50" customWidth="1"/>
    <col min="2563" max="2563" width="0" style="50" hidden="1" customWidth="1"/>
    <col min="2564" max="2564" width="14" style="50" customWidth="1"/>
    <col min="2565" max="2565" width="19.140625" style="50" customWidth="1"/>
    <col min="2566" max="2568" width="10.28515625" style="50" customWidth="1"/>
    <col min="2569" max="2813" width="9.140625" style="50"/>
    <col min="2814" max="2814" width="6" style="50" customWidth="1"/>
    <col min="2815" max="2815" width="42" style="50" customWidth="1"/>
    <col min="2816" max="2818" width="14" style="50" customWidth="1"/>
    <col min="2819" max="2819" width="0" style="50" hidden="1" customWidth="1"/>
    <col min="2820" max="2820" width="14" style="50" customWidth="1"/>
    <col min="2821" max="2821" width="19.140625" style="50" customWidth="1"/>
    <col min="2822" max="2824" width="10.28515625" style="50" customWidth="1"/>
    <col min="2825" max="3069" width="9.140625" style="50"/>
    <col min="3070" max="3070" width="6" style="50" customWidth="1"/>
    <col min="3071" max="3071" width="42" style="50" customWidth="1"/>
    <col min="3072" max="3074" width="14" style="50" customWidth="1"/>
    <col min="3075" max="3075" width="0" style="50" hidden="1" customWidth="1"/>
    <col min="3076" max="3076" width="14" style="50" customWidth="1"/>
    <col min="3077" max="3077" width="19.140625" style="50" customWidth="1"/>
    <col min="3078" max="3080" width="10.28515625" style="50" customWidth="1"/>
    <col min="3081" max="3325" width="9.140625" style="50"/>
    <col min="3326" max="3326" width="6" style="50" customWidth="1"/>
    <col min="3327" max="3327" width="42" style="50" customWidth="1"/>
    <col min="3328" max="3330" width="14" style="50" customWidth="1"/>
    <col min="3331" max="3331" width="0" style="50" hidden="1" customWidth="1"/>
    <col min="3332" max="3332" width="14" style="50" customWidth="1"/>
    <col min="3333" max="3333" width="19.140625" style="50" customWidth="1"/>
    <col min="3334" max="3336" width="10.28515625" style="50" customWidth="1"/>
    <col min="3337" max="3581" width="9.140625" style="50"/>
    <col min="3582" max="3582" width="6" style="50" customWidth="1"/>
    <col min="3583" max="3583" width="42" style="50" customWidth="1"/>
    <col min="3584" max="3586" width="14" style="50" customWidth="1"/>
    <col min="3587" max="3587" width="0" style="50" hidden="1" customWidth="1"/>
    <col min="3588" max="3588" width="14" style="50" customWidth="1"/>
    <col min="3589" max="3589" width="19.140625" style="50" customWidth="1"/>
    <col min="3590" max="3592" width="10.28515625" style="50" customWidth="1"/>
    <col min="3593" max="3837" width="9.140625" style="50"/>
    <col min="3838" max="3838" width="6" style="50" customWidth="1"/>
    <col min="3839" max="3839" width="42" style="50" customWidth="1"/>
    <col min="3840" max="3842" width="14" style="50" customWidth="1"/>
    <col min="3843" max="3843" width="0" style="50" hidden="1" customWidth="1"/>
    <col min="3844" max="3844" width="14" style="50" customWidth="1"/>
    <col min="3845" max="3845" width="19.140625" style="50" customWidth="1"/>
    <col min="3846" max="3848" width="10.28515625" style="50" customWidth="1"/>
    <col min="3849" max="4093" width="9.140625" style="50"/>
    <col min="4094" max="4094" width="6" style="50" customWidth="1"/>
    <col min="4095" max="4095" width="42" style="50" customWidth="1"/>
    <col min="4096" max="4098" width="14" style="50" customWidth="1"/>
    <col min="4099" max="4099" width="0" style="50" hidden="1" customWidth="1"/>
    <col min="4100" max="4100" width="14" style="50" customWidth="1"/>
    <col min="4101" max="4101" width="19.140625" style="50" customWidth="1"/>
    <col min="4102" max="4104" width="10.28515625" style="50" customWidth="1"/>
    <col min="4105" max="4349" width="9.140625" style="50"/>
    <col min="4350" max="4350" width="6" style="50" customWidth="1"/>
    <col min="4351" max="4351" width="42" style="50" customWidth="1"/>
    <col min="4352" max="4354" width="14" style="50" customWidth="1"/>
    <col min="4355" max="4355" width="0" style="50" hidden="1" customWidth="1"/>
    <col min="4356" max="4356" width="14" style="50" customWidth="1"/>
    <col min="4357" max="4357" width="19.140625" style="50" customWidth="1"/>
    <col min="4358" max="4360" width="10.28515625" style="50" customWidth="1"/>
    <col min="4361" max="4605" width="9.140625" style="50"/>
    <col min="4606" max="4606" width="6" style="50" customWidth="1"/>
    <col min="4607" max="4607" width="42" style="50" customWidth="1"/>
    <col min="4608" max="4610" width="14" style="50" customWidth="1"/>
    <col min="4611" max="4611" width="0" style="50" hidden="1" customWidth="1"/>
    <col min="4612" max="4612" width="14" style="50" customWidth="1"/>
    <col min="4613" max="4613" width="19.140625" style="50" customWidth="1"/>
    <col min="4614" max="4616" width="10.28515625" style="50" customWidth="1"/>
    <col min="4617" max="4861" width="9.140625" style="50"/>
    <col min="4862" max="4862" width="6" style="50" customWidth="1"/>
    <col min="4863" max="4863" width="42" style="50" customWidth="1"/>
    <col min="4864" max="4866" width="14" style="50" customWidth="1"/>
    <col min="4867" max="4867" width="0" style="50" hidden="1" customWidth="1"/>
    <col min="4868" max="4868" width="14" style="50" customWidth="1"/>
    <col min="4869" max="4869" width="19.140625" style="50" customWidth="1"/>
    <col min="4870" max="4872" width="10.28515625" style="50" customWidth="1"/>
    <col min="4873" max="5117" width="9.140625" style="50"/>
    <col min="5118" max="5118" width="6" style="50" customWidth="1"/>
    <col min="5119" max="5119" width="42" style="50" customWidth="1"/>
    <col min="5120" max="5122" width="14" style="50" customWidth="1"/>
    <col min="5123" max="5123" width="0" style="50" hidden="1" customWidth="1"/>
    <col min="5124" max="5124" width="14" style="50" customWidth="1"/>
    <col min="5125" max="5125" width="19.140625" style="50" customWidth="1"/>
    <col min="5126" max="5128" width="10.28515625" style="50" customWidth="1"/>
    <col min="5129" max="5373" width="9.140625" style="50"/>
    <col min="5374" max="5374" width="6" style="50" customWidth="1"/>
    <col min="5375" max="5375" width="42" style="50" customWidth="1"/>
    <col min="5376" max="5378" width="14" style="50" customWidth="1"/>
    <col min="5379" max="5379" width="0" style="50" hidden="1" customWidth="1"/>
    <col min="5380" max="5380" width="14" style="50" customWidth="1"/>
    <col min="5381" max="5381" width="19.140625" style="50" customWidth="1"/>
    <col min="5382" max="5384" width="10.28515625" style="50" customWidth="1"/>
    <col min="5385" max="5629" width="9.140625" style="50"/>
    <col min="5630" max="5630" width="6" style="50" customWidth="1"/>
    <col min="5631" max="5631" width="42" style="50" customWidth="1"/>
    <col min="5632" max="5634" width="14" style="50" customWidth="1"/>
    <col min="5635" max="5635" width="0" style="50" hidden="1" customWidth="1"/>
    <col min="5636" max="5636" width="14" style="50" customWidth="1"/>
    <col min="5637" max="5637" width="19.140625" style="50" customWidth="1"/>
    <col min="5638" max="5640" width="10.28515625" style="50" customWidth="1"/>
    <col min="5641" max="5885" width="9.140625" style="50"/>
    <col min="5886" max="5886" width="6" style="50" customWidth="1"/>
    <col min="5887" max="5887" width="42" style="50" customWidth="1"/>
    <col min="5888" max="5890" width="14" style="50" customWidth="1"/>
    <col min="5891" max="5891" width="0" style="50" hidden="1" customWidth="1"/>
    <col min="5892" max="5892" width="14" style="50" customWidth="1"/>
    <col min="5893" max="5893" width="19.140625" style="50" customWidth="1"/>
    <col min="5894" max="5896" width="10.28515625" style="50" customWidth="1"/>
    <col min="5897" max="6141" width="9.140625" style="50"/>
    <col min="6142" max="6142" width="6" style="50" customWidth="1"/>
    <col min="6143" max="6143" width="42" style="50" customWidth="1"/>
    <col min="6144" max="6146" width="14" style="50" customWidth="1"/>
    <col min="6147" max="6147" width="0" style="50" hidden="1" customWidth="1"/>
    <col min="6148" max="6148" width="14" style="50" customWidth="1"/>
    <col min="6149" max="6149" width="19.140625" style="50" customWidth="1"/>
    <col min="6150" max="6152" width="10.28515625" style="50" customWidth="1"/>
    <col min="6153" max="6397" width="9.140625" style="50"/>
    <col min="6398" max="6398" width="6" style="50" customWidth="1"/>
    <col min="6399" max="6399" width="42" style="50" customWidth="1"/>
    <col min="6400" max="6402" width="14" style="50" customWidth="1"/>
    <col min="6403" max="6403" width="0" style="50" hidden="1" customWidth="1"/>
    <col min="6404" max="6404" width="14" style="50" customWidth="1"/>
    <col min="6405" max="6405" width="19.140625" style="50" customWidth="1"/>
    <col min="6406" max="6408" width="10.28515625" style="50" customWidth="1"/>
    <col min="6409" max="6653" width="9.140625" style="50"/>
    <col min="6654" max="6654" width="6" style="50" customWidth="1"/>
    <col min="6655" max="6655" width="42" style="50" customWidth="1"/>
    <col min="6656" max="6658" width="14" style="50" customWidth="1"/>
    <col min="6659" max="6659" width="0" style="50" hidden="1" customWidth="1"/>
    <col min="6660" max="6660" width="14" style="50" customWidth="1"/>
    <col min="6661" max="6661" width="19.140625" style="50" customWidth="1"/>
    <col min="6662" max="6664" width="10.28515625" style="50" customWidth="1"/>
    <col min="6665" max="6909" width="9.140625" style="50"/>
    <col min="6910" max="6910" width="6" style="50" customWidth="1"/>
    <col min="6911" max="6911" width="42" style="50" customWidth="1"/>
    <col min="6912" max="6914" width="14" style="50" customWidth="1"/>
    <col min="6915" max="6915" width="0" style="50" hidden="1" customWidth="1"/>
    <col min="6916" max="6916" width="14" style="50" customWidth="1"/>
    <col min="6917" max="6917" width="19.140625" style="50" customWidth="1"/>
    <col min="6918" max="6920" width="10.28515625" style="50" customWidth="1"/>
    <col min="6921" max="7165" width="9.140625" style="50"/>
    <col min="7166" max="7166" width="6" style="50" customWidth="1"/>
    <col min="7167" max="7167" width="42" style="50" customWidth="1"/>
    <col min="7168" max="7170" width="14" style="50" customWidth="1"/>
    <col min="7171" max="7171" width="0" style="50" hidden="1" customWidth="1"/>
    <col min="7172" max="7172" width="14" style="50" customWidth="1"/>
    <col min="7173" max="7173" width="19.140625" style="50" customWidth="1"/>
    <col min="7174" max="7176" width="10.28515625" style="50" customWidth="1"/>
    <col min="7177" max="7421" width="9.140625" style="50"/>
    <col min="7422" max="7422" width="6" style="50" customWidth="1"/>
    <col min="7423" max="7423" width="42" style="50" customWidth="1"/>
    <col min="7424" max="7426" width="14" style="50" customWidth="1"/>
    <col min="7427" max="7427" width="0" style="50" hidden="1" customWidth="1"/>
    <col min="7428" max="7428" width="14" style="50" customWidth="1"/>
    <col min="7429" max="7429" width="19.140625" style="50" customWidth="1"/>
    <col min="7430" max="7432" width="10.28515625" style="50" customWidth="1"/>
    <col min="7433" max="7677" width="9.140625" style="50"/>
    <col min="7678" max="7678" width="6" style="50" customWidth="1"/>
    <col min="7679" max="7679" width="42" style="50" customWidth="1"/>
    <col min="7680" max="7682" width="14" style="50" customWidth="1"/>
    <col min="7683" max="7683" width="0" style="50" hidden="1" customWidth="1"/>
    <col min="7684" max="7684" width="14" style="50" customWidth="1"/>
    <col min="7685" max="7685" width="19.140625" style="50" customWidth="1"/>
    <col min="7686" max="7688" width="10.28515625" style="50" customWidth="1"/>
    <col min="7689" max="7933" width="9.140625" style="50"/>
    <col min="7934" max="7934" width="6" style="50" customWidth="1"/>
    <col min="7935" max="7935" width="42" style="50" customWidth="1"/>
    <col min="7936" max="7938" width="14" style="50" customWidth="1"/>
    <col min="7939" max="7939" width="0" style="50" hidden="1" customWidth="1"/>
    <col min="7940" max="7940" width="14" style="50" customWidth="1"/>
    <col min="7941" max="7941" width="19.140625" style="50" customWidth="1"/>
    <col min="7942" max="7944" width="10.28515625" style="50" customWidth="1"/>
    <col min="7945" max="8189" width="9.140625" style="50"/>
    <col min="8190" max="8190" width="6" style="50" customWidth="1"/>
    <col min="8191" max="8191" width="42" style="50" customWidth="1"/>
    <col min="8192" max="8194" width="14" style="50" customWidth="1"/>
    <col min="8195" max="8195" width="0" style="50" hidden="1" customWidth="1"/>
    <col min="8196" max="8196" width="14" style="50" customWidth="1"/>
    <col min="8197" max="8197" width="19.140625" style="50" customWidth="1"/>
    <col min="8198" max="8200" width="10.28515625" style="50" customWidth="1"/>
    <col min="8201" max="8445" width="9.140625" style="50"/>
    <col min="8446" max="8446" width="6" style="50" customWidth="1"/>
    <col min="8447" max="8447" width="42" style="50" customWidth="1"/>
    <col min="8448" max="8450" width="14" style="50" customWidth="1"/>
    <col min="8451" max="8451" width="0" style="50" hidden="1" customWidth="1"/>
    <col min="8452" max="8452" width="14" style="50" customWidth="1"/>
    <col min="8453" max="8453" width="19.140625" style="50" customWidth="1"/>
    <col min="8454" max="8456" width="10.28515625" style="50" customWidth="1"/>
    <col min="8457" max="8701" width="9.140625" style="50"/>
    <col min="8702" max="8702" width="6" style="50" customWidth="1"/>
    <col min="8703" max="8703" width="42" style="50" customWidth="1"/>
    <col min="8704" max="8706" width="14" style="50" customWidth="1"/>
    <col min="8707" max="8707" width="0" style="50" hidden="1" customWidth="1"/>
    <col min="8708" max="8708" width="14" style="50" customWidth="1"/>
    <col min="8709" max="8709" width="19.140625" style="50" customWidth="1"/>
    <col min="8710" max="8712" width="10.28515625" style="50" customWidth="1"/>
    <col min="8713" max="8957" width="9.140625" style="50"/>
    <col min="8958" max="8958" width="6" style="50" customWidth="1"/>
    <col min="8959" max="8959" width="42" style="50" customWidth="1"/>
    <col min="8960" max="8962" width="14" style="50" customWidth="1"/>
    <col min="8963" max="8963" width="0" style="50" hidden="1" customWidth="1"/>
    <col min="8964" max="8964" width="14" style="50" customWidth="1"/>
    <col min="8965" max="8965" width="19.140625" style="50" customWidth="1"/>
    <col min="8966" max="8968" width="10.28515625" style="50" customWidth="1"/>
    <col min="8969" max="9213" width="9.140625" style="50"/>
    <col min="9214" max="9214" width="6" style="50" customWidth="1"/>
    <col min="9215" max="9215" width="42" style="50" customWidth="1"/>
    <col min="9216" max="9218" width="14" style="50" customWidth="1"/>
    <col min="9219" max="9219" width="0" style="50" hidden="1" customWidth="1"/>
    <col min="9220" max="9220" width="14" style="50" customWidth="1"/>
    <col min="9221" max="9221" width="19.140625" style="50" customWidth="1"/>
    <col min="9222" max="9224" width="10.28515625" style="50" customWidth="1"/>
    <col min="9225" max="9469" width="9.140625" style="50"/>
    <col min="9470" max="9470" width="6" style="50" customWidth="1"/>
    <col min="9471" max="9471" width="42" style="50" customWidth="1"/>
    <col min="9472" max="9474" width="14" style="50" customWidth="1"/>
    <col min="9475" max="9475" width="0" style="50" hidden="1" customWidth="1"/>
    <col min="9476" max="9476" width="14" style="50" customWidth="1"/>
    <col min="9477" max="9477" width="19.140625" style="50" customWidth="1"/>
    <col min="9478" max="9480" width="10.28515625" style="50" customWidth="1"/>
    <col min="9481" max="9725" width="9.140625" style="50"/>
    <col min="9726" max="9726" width="6" style="50" customWidth="1"/>
    <col min="9727" max="9727" width="42" style="50" customWidth="1"/>
    <col min="9728" max="9730" width="14" style="50" customWidth="1"/>
    <col min="9731" max="9731" width="0" style="50" hidden="1" customWidth="1"/>
    <col min="9732" max="9732" width="14" style="50" customWidth="1"/>
    <col min="9733" max="9733" width="19.140625" style="50" customWidth="1"/>
    <col min="9734" max="9736" width="10.28515625" style="50" customWidth="1"/>
    <col min="9737" max="9981" width="9.140625" style="50"/>
    <col min="9982" max="9982" width="6" style="50" customWidth="1"/>
    <col min="9983" max="9983" width="42" style="50" customWidth="1"/>
    <col min="9984" max="9986" width="14" style="50" customWidth="1"/>
    <col min="9987" max="9987" width="0" style="50" hidden="1" customWidth="1"/>
    <col min="9988" max="9988" width="14" style="50" customWidth="1"/>
    <col min="9989" max="9989" width="19.140625" style="50" customWidth="1"/>
    <col min="9990" max="9992" width="10.28515625" style="50" customWidth="1"/>
    <col min="9993" max="10237" width="9.140625" style="50"/>
    <col min="10238" max="10238" width="6" style="50" customWidth="1"/>
    <col min="10239" max="10239" width="42" style="50" customWidth="1"/>
    <col min="10240" max="10242" width="14" style="50" customWidth="1"/>
    <col min="10243" max="10243" width="0" style="50" hidden="1" customWidth="1"/>
    <col min="10244" max="10244" width="14" style="50" customWidth="1"/>
    <col min="10245" max="10245" width="19.140625" style="50" customWidth="1"/>
    <col min="10246" max="10248" width="10.28515625" style="50" customWidth="1"/>
    <col min="10249" max="10493" width="9.140625" style="50"/>
    <col min="10494" max="10494" width="6" style="50" customWidth="1"/>
    <col min="10495" max="10495" width="42" style="50" customWidth="1"/>
    <col min="10496" max="10498" width="14" style="50" customWidth="1"/>
    <col min="10499" max="10499" width="0" style="50" hidden="1" customWidth="1"/>
    <col min="10500" max="10500" width="14" style="50" customWidth="1"/>
    <col min="10501" max="10501" width="19.140625" style="50" customWidth="1"/>
    <col min="10502" max="10504" width="10.28515625" style="50" customWidth="1"/>
    <col min="10505" max="10749" width="9.140625" style="50"/>
    <col min="10750" max="10750" width="6" style="50" customWidth="1"/>
    <col min="10751" max="10751" width="42" style="50" customWidth="1"/>
    <col min="10752" max="10754" width="14" style="50" customWidth="1"/>
    <col min="10755" max="10755" width="0" style="50" hidden="1" customWidth="1"/>
    <col min="10756" max="10756" width="14" style="50" customWidth="1"/>
    <col min="10757" max="10757" width="19.140625" style="50" customWidth="1"/>
    <col min="10758" max="10760" width="10.28515625" style="50" customWidth="1"/>
    <col min="10761" max="11005" width="9.140625" style="50"/>
    <col min="11006" max="11006" width="6" style="50" customWidth="1"/>
    <col min="11007" max="11007" width="42" style="50" customWidth="1"/>
    <col min="11008" max="11010" width="14" style="50" customWidth="1"/>
    <col min="11011" max="11011" width="0" style="50" hidden="1" customWidth="1"/>
    <col min="11012" max="11012" width="14" style="50" customWidth="1"/>
    <col min="11013" max="11013" width="19.140625" style="50" customWidth="1"/>
    <col min="11014" max="11016" width="10.28515625" style="50" customWidth="1"/>
    <col min="11017" max="11261" width="9.140625" style="50"/>
    <col min="11262" max="11262" width="6" style="50" customWidth="1"/>
    <col min="11263" max="11263" width="42" style="50" customWidth="1"/>
    <col min="11264" max="11266" width="14" style="50" customWidth="1"/>
    <col min="11267" max="11267" width="0" style="50" hidden="1" customWidth="1"/>
    <col min="11268" max="11268" width="14" style="50" customWidth="1"/>
    <col min="11269" max="11269" width="19.140625" style="50" customWidth="1"/>
    <col min="11270" max="11272" width="10.28515625" style="50" customWidth="1"/>
    <col min="11273" max="11517" width="9.140625" style="50"/>
    <col min="11518" max="11518" width="6" style="50" customWidth="1"/>
    <col min="11519" max="11519" width="42" style="50" customWidth="1"/>
    <col min="11520" max="11522" width="14" style="50" customWidth="1"/>
    <col min="11523" max="11523" width="0" style="50" hidden="1" customWidth="1"/>
    <col min="11524" max="11524" width="14" style="50" customWidth="1"/>
    <col min="11525" max="11525" width="19.140625" style="50" customWidth="1"/>
    <col min="11526" max="11528" width="10.28515625" style="50" customWidth="1"/>
    <col min="11529" max="11773" width="9.140625" style="50"/>
    <col min="11774" max="11774" width="6" style="50" customWidth="1"/>
    <col min="11775" max="11775" width="42" style="50" customWidth="1"/>
    <col min="11776" max="11778" width="14" style="50" customWidth="1"/>
    <col min="11779" max="11779" width="0" style="50" hidden="1" customWidth="1"/>
    <col min="11780" max="11780" width="14" style="50" customWidth="1"/>
    <col min="11781" max="11781" width="19.140625" style="50" customWidth="1"/>
    <col min="11782" max="11784" width="10.28515625" style="50" customWidth="1"/>
    <col min="11785" max="12029" width="9.140625" style="50"/>
    <col min="12030" max="12030" width="6" style="50" customWidth="1"/>
    <col min="12031" max="12031" width="42" style="50" customWidth="1"/>
    <col min="12032" max="12034" width="14" style="50" customWidth="1"/>
    <col min="12035" max="12035" width="0" style="50" hidden="1" customWidth="1"/>
    <col min="12036" max="12036" width="14" style="50" customWidth="1"/>
    <col min="12037" max="12037" width="19.140625" style="50" customWidth="1"/>
    <col min="12038" max="12040" width="10.28515625" style="50" customWidth="1"/>
    <col min="12041" max="12285" width="9.140625" style="50"/>
    <col min="12286" max="12286" width="6" style="50" customWidth="1"/>
    <col min="12287" max="12287" width="42" style="50" customWidth="1"/>
    <col min="12288" max="12290" width="14" style="50" customWidth="1"/>
    <col min="12291" max="12291" width="0" style="50" hidden="1" customWidth="1"/>
    <col min="12292" max="12292" width="14" style="50" customWidth="1"/>
    <col min="12293" max="12293" width="19.140625" style="50" customWidth="1"/>
    <col min="12294" max="12296" width="10.28515625" style="50" customWidth="1"/>
    <col min="12297" max="12541" width="9.140625" style="50"/>
    <col min="12542" max="12542" width="6" style="50" customWidth="1"/>
    <col min="12543" max="12543" width="42" style="50" customWidth="1"/>
    <col min="12544" max="12546" width="14" style="50" customWidth="1"/>
    <col min="12547" max="12547" width="0" style="50" hidden="1" customWidth="1"/>
    <col min="12548" max="12548" width="14" style="50" customWidth="1"/>
    <col min="12549" max="12549" width="19.140625" style="50" customWidth="1"/>
    <col min="12550" max="12552" width="10.28515625" style="50" customWidth="1"/>
    <col min="12553" max="12797" width="9.140625" style="50"/>
    <col min="12798" max="12798" width="6" style="50" customWidth="1"/>
    <col min="12799" max="12799" width="42" style="50" customWidth="1"/>
    <col min="12800" max="12802" width="14" style="50" customWidth="1"/>
    <col min="12803" max="12803" width="0" style="50" hidden="1" customWidth="1"/>
    <col min="12804" max="12804" width="14" style="50" customWidth="1"/>
    <col min="12805" max="12805" width="19.140625" style="50" customWidth="1"/>
    <col min="12806" max="12808" width="10.28515625" style="50" customWidth="1"/>
    <col min="12809" max="13053" width="9.140625" style="50"/>
    <col min="13054" max="13054" width="6" style="50" customWidth="1"/>
    <col min="13055" max="13055" width="42" style="50" customWidth="1"/>
    <col min="13056" max="13058" width="14" style="50" customWidth="1"/>
    <col min="13059" max="13059" width="0" style="50" hidden="1" customWidth="1"/>
    <col min="13060" max="13060" width="14" style="50" customWidth="1"/>
    <col min="13061" max="13061" width="19.140625" style="50" customWidth="1"/>
    <col min="13062" max="13064" width="10.28515625" style="50" customWidth="1"/>
    <col min="13065" max="13309" width="9.140625" style="50"/>
    <col min="13310" max="13310" width="6" style="50" customWidth="1"/>
    <col min="13311" max="13311" width="42" style="50" customWidth="1"/>
    <col min="13312" max="13314" width="14" style="50" customWidth="1"/>
    <col min="13315" max="13315" width="0" style="50" hidden="1" customWidth="1"/>
    <col min="13316" max="13316" width="14" style="50" customWidth="1"/>
    <col min="13317" max="13317" width="19.140625" style="50" customWidth="1"/>
    <col min="13318" max="13320" width="10.28515625" style="50" customWidth="1"/>
    <col min="13321" max="13565" width="9.140625" style="50"/>
    <col min="13566" max="13566" width="6" style="50" customWidth="1"/>
    <col min="13567" max="13567" width="42" style="50" customWidth="1"/>
    <col min="13568" max="13570" width="14" style="50" customWidth="1"/>
    <col min="13571" max="13571" width="0" style="50" hidden="1" customWidth="1"/>
    <col min="13572" max="13572" width="14" style="50" customWidth="1"/>
    <col min="13573" max="13573" width="19.140625" style="50" customWidth="1"/>
    <col min="13574" max="13576" width="10.28515625" style="50" customWidth="1"/>
    <col min="13577" max="13821" width="9.140625" style="50"/>
    <col min="13822" max="13822" width="6" style="50" customWidth="1"/>
    <col min="13823" max="13823" width="42" style="50" customWidth="1"/>
    <col min="13824" max="13826" width="14" style="50" customWidth="1"/>
    <col min="13827" max="13827" width="0" style="50" hidden="1" customWidth="1"/>
    <col min="13828" max="13828" width="14" style="50" customWidth="1"/>
    <col min="13829" max="13829" width="19.140625" style="50" customWidth="1"/>
    <col min="13830" max="13832" width="10.28515625" style="50" customWidth="1"/>
    <col min="13833" max="14077" width="9.140625" style="50"/>
    <col min="14078" max="14078" width="6" style="50" customWidth="1"/>
    <col min="14079" max="14079" width="42" style="50" customWidth="1"/>
    <col min="14080" max="14082" width="14" style="50" customWidth="1"/>
    <col min="14083" max="14083" width="0" style="50" hidden="1" customWidth="1"/>
    <col min="14084" max="14084" width="14" style="50" customWidth="1"/>
    <col min="14085" max="14085" width="19.140625" style="50" customWidth="1"/>
    <col min="14086" max="14088" width="10.28515625" style="50" customWidth="1"/>
    <col min="14089" max="14333" width="9.140625" style="50"/>
    <col min="14334" max="14334" width="6" style="50" customWidth="1"/>
    <col min="14335" max="14335" width="42" style="50" customWidth="1"/>
    <col min="14336" max="14338" width="14" style="50" customWidth="1"/>
    <col min="14339" max="14339" width="0" style="50" hidden="1" customWidth="1"/>
    <col min="14340" max="14340" width="14" style="50" customWidth="1"/>
    <col min="14341" max="14341" width="19.140625" style="50" customWidth="1"/>
    <col min="14342" max="14344" width="10.28515625" style="50" customWidth="1"/>
    <col min="14345" max="14589" width="9.140625" style="50"/>
    <col min="14590" max="14590" width="6" style="50" customWidth="1"/>
    <col min="14591" max="14591" width="42" style="50" customWidth="1"/>
    <col min="14592" max="14594" width="14" style="50" customWidth="1"/>
    <col min="14595" max="14595" width="0" style="50" hidden="1" customWidth="1"/>
    <col min="14596" max="14596" width="14" style="50" customWidth="1"/>
    <col min="14597" max="14597" width="19.140625" style="50" customWidth="1"/>
    <col min="14598" max="14600" width="10.28515625" style="50" customWidth="1"/>
    <col min="14601" max="14845" width="9.140625" style="50"/>
    <col min="14846" max="14846" width="6" style="50" customWidth="1"/>
    <col min="14847" max="14847" width="42" style="50" customWidth="1"/>
    <col min="14848" max="14850" width="14" style="50" customWidth="1"/>
    <col min="14851" max="14851" width="0" style="50" hidden="1" customWidth="1"/>
    <col min="14852" max="14852" width="14" style="50" customWidth="1"/>
    <col min="14853" max="14853" width="19.140625" style="50" customWidth="1"/>
    <col min="14854" max="14856" width="10.28515625" style="50" customWidth="1"/>
    <col min="14857" max="15101" width="9.140625" style="50"/>
    <col min="15102" max="15102" width="6" style="50" customWidth="1"/>
    <col min="15103" max="15103" width="42" style="50" customWidth="1"/>
    <col min="15104" max="15106" width="14" style="50" customWidth="1"/>
    <col min="15107" max="15107" width="0" style="50" hidden="1" customWidth="1"/>
    <col min="15108" max="15108" width="14" style="50" customWidth="1"/>
    <col min="15109" max="15109" width="19.140625" style="50" customWidth="1"/>
    <col min="15110" max="15112" width="10.28515625" style="50" customWidth="1"/>
    <col min="15113" max="15357" width="9.140625" style="50"/>
    <col min="15358" max="15358" width="6" style="50" customWidth="1"/>
    <col min="15359" max="15359" width="42" style="50" customWidth="1"/>
    <col min="15360" max="15362" width="14" style="50" customWidth="1"/>
    <col min="15363" max="15363" width="0" style="50" hidden="1" customWidth="1"/>
    <col min="15364" max="15364" width="14" style="50" customWidth="1"/>
    <col min="15365" max="15365" width="19.140625" style="50" customWidth="1"/>
    <col min="15366" max="15368" width="10.28515625" style="50" customWidth="1"/>
    <col min="15369" max="15613" width="9.140625" style="50"/>
    <col min="15614" max="15614" width="6" style="50" customWidth="1"/>
    <col min="15615" max="15615" width="42" style="50" customWidth="1"/>
    <col min="15616" max="15618" width="14" style="50" customWidth="1"/>
    <col min="15619" max="15619" width="0" style="50" hidden="1" customWidth="1"/>
    <col min="15620" max="15620" width="14" style="50" customWidth="1"/>
    <col min="15621" max="15621" width="19.140625" style="50" customWidth="1"/>
    <col min="15622" max="15624" width="10.28515625" style="50" customWidth="1"/>
    <col min="15625" max="15869" width="9.140625" style="50"/>
    <col min="15870" max="15870" width="6" style="50" customWidth="1"/>
    <col min="15871" max="15871" width="42" style="50" customWidth="1"/>
    <col min="15872" max="15874" width="14" style="50" customWidth="1"/>
    <col min="15875" max="15875" width="0" style="50" hidden="1" customWidth="1"/>
    <col min="15876" max="15876" width="14" style="50" customWidth="1"/>
    <col min="15877" max="15877" width="19.140625" style="50" customWidth="1"/>
    <col min="15878" max="15880" width="10.28515625" style="50" customWidth="1"/>
    <col min="15881" max="16125" width="9.140625" style="50"/>
    <col min="16126" max="16126" width="6" style="50" customWidth="1"/>
    <col min="16127" max="16127" width="42" style="50" customWidth="1"/>
    <col min="16128" max="16130" width="14" style="50" customWidth="1"/>
    <col min="16131" max="16131" width="0" style="50" hidden="1" customWidth="1"/>
    <col min="16132" max="16132" width="14" style="50" customWidth="1"/>
    <col min="16133" max="16133" width="19.140625" style="50" customWidth="1"/>
    <col min="16134" max="16136" width="10.28515625" style="50" customWidth="1"/>
    <col min="16137" max="16384" width="9.140625" style="50"/>
  </cols>
  <sheetData>
    <row r="1" spans="1:5">
      <c r="A1" s="48"/>
      <c r="B1" s="48"/>
      <c r="C1" s="49"/>
      <c r="D1" s="981" t="s">
        <v>65</v>
      </c>
      <c r="E1" s="981"/>
    </row>
    <row r="2" spans="1:5">
      <c r="A2" s="982" t="s">
        <v>66</v>
      </c>
      <c r="B2" s="982"/>
      <c r="C2" s="982"/>
      <c r="D2" s="982"/>
      <c r="E2" s="982"/>
    </row>
    <row r="3" spans="1:5">
      <c r="A3" s="983" t="str">
        <f>'01. CĐ'!A3:E3</f>
        <v>(Kèm theo Tờ trình số         /TTr-UBND ngày      tháng       năm 2023 của UBND tỉnh)</v>
      </c>
      <c r="B3" s="983"/>
      <c r="C3" s="983"/>
      <c r="D3" s="983"/>
      <c r="E3" s="983"/>
    </row>
    <row r="4" spans="1:5">
      <c r="A4" s="51"/>
      <c r="B4" s="51"/>
      <c r="C4" s="52"/>
      <c r="D4" s="984" t="s">
        <v>67</v>
      </c>
      <c r="E4" s="984"/>
    </row>
    <row r="5" spans="1:5" s="53" customFormat="1">
      <c r="A5" s="985" t="s">
        <v>3</v>
      </c>
      <c r="B5" s="985" t="s">
        <v>4</v>
      </c>
      <c r="C5" s="987" t="s">
        <v>6</v>
      </c>
      <c r="D5" s="988"/>
      <c r="E5" s="989" t="s">
        <v>68</v>
      </c>
    </row>
    <row r="6" spans="1:5" s="53" customFormat="1" ht="31.5">
      <c r="A6" s="986"/>
      <c r="B6" s="986"/>
      <c r="C6" s="54" t="s">
        <v>8</v>
      </c>
      <c r="D6" s="54" t="s">
        <v>9</v>
      </c>
      <c r="E6" s="990"/>
    </row>
    <row r="7" spans="1:5" s="58" customFormat="1">
      <c r="A7" s="55" t="s">
        <v>10</v>
      </c>
      <c r="B7" s="56" t="s">
        <v>69</v>
      </c>
      <c r="C7" s="57"/>
      <c r="D7" s="57"/>
      <c r="E7" s="56"/>
    </row>
    <row r="8" spans="1:5" s="58" customFormat="1">
      <c r="A8" s="55" t="s">
        <v>20</v>
      </c>
      <c r="B8" s="56" t="s">
        <v>70</v>
      </c>
      <c r="C8" s="57">
        <v>14476101</v>
      </c>
      <c r="D8" s="57">
        <v>26483345.639118999</v>
      </c>
      <c r="E8" s="57">
        <v>13997833.588</v>
      </c>
    </row>
    <row r="9" spans="1:5">
      <c r="A9" s="59">
        <v>1</v>
      </c>
      <c r="B9" s="60" t="s">
        <v>71</v>
      </c>
      <c r="C9" s="61">
        <v>11870688</v>
      </c>
      <c r="D9" s="61">
        <v>11817830.5875</v>
      </c>
      <c r="E9" s="61">
        <v>12387096.588</v>
      </c>
    </row>
    <row r="10" spans="1:5">
      <c r="A10" s="59">
        <v>2</v>
      </c>
      <c r="B10" s="60" t="s">
        <v>72</v>
      </c>
      <c r="C10" s="61">
        <v>2605413</v>
      </c>
      <c r="D10" s="61">
        <v>2606417.2999999998</v>
      </c>
      <c r="E10" s="61">
        <v>1610737</v>
      </c>
    </row>
    <row r="11" spans="1:5">
      <c r="A11" s="59"/>
      <c r="B11" s="60" t="s">
        <v>73</v>
      </c>
      <c r="C11" s="61"/>
      <c r="D11" s="61"/>
      <c r="E11" s="61"/>
    </row>
    <row r="12" spans="1:5">
      <c r="A12" s="59"/>
      <c r="B12" s="60" t="s">
        <v>74</v>
      </c>
      <c r="C12" s="61">
        <v>2605413</v>
      </c>
      <c r="D12" s="61">
        <v>2606417.2999999998</v>
      </c>
      <c r="E12" s="61">
        <v>1610737</v>
      </c>
    </row>
    <row r="13" spans="1:5">
      <c r="A13" s="59">
        <v>3</v>
      </c>
      <c r="B13" s="60" t="s">
        <v>75</v>
      </c>
      <c r="C13" s="61"/>
      <c r="D13" s="61"/>
      <c r="E13" s="57"/>
    </row>
    <row r="14" spans="1:5">
      <c r="A14" s="59">
        <v>4</v>
      </c>
      <c r="B14" s="60" t="s">
        <v>30</v>
      </c>
      <c r="C14" s="61"/>
      <c r="D14" s="61"/>
      <c r="E14" s="57"/>
    </row>
    <row r="15" spans="1:5">
      <c r="A15" s="59">
        <v>5</v>
      </c>
      <c r="B15" s="60" t="s">
        <v>32</v>
      </c>
      <c r="C15" s="61"/>
      <c r="D15" s="61">
        <v>12059097.751619</v>
      </c>
      <c r="E15" s="57"/>
    </row>
    <row r="16" spans="1:5" s="58" customFormat="1">
      <c r="A16" s="55" t="s">
        <v>24</v>
      </c>
      <c r="B16" s="56" t="s">
        <v>76</v>
      </c>
      <c r="C16" s="57">
        <v>14479600.779999999</v>
      </c>
      <c r="D16" s="57">
        <v>11302904.167500002</v>
      </c>
      <c r="E16" s="57">
        <v>14990233.199999999</v>
      </c>
    </row>
    <row r="17" spans="1:5" s="66" customFormat="1" ht="31.5">
      <c r="A17" s="63">
        <v>1</v>
      </c>
      <c r="B17" s="64" t="s">
        <v>77</v>
      </c>
      <c r="C17" s="65">
        <v>11705479.779999999</v>
      </c>
      <c r="D17" s="65">
        <v>7394127.1675000023</v>
      </c>
      <c r="E17" s="61">
        <v>11621406.108999999</v>
      </c>
    </row>
    <row r="18" spans="1:5">
      <c r="A18" s="59">
        <v>2</v>
      </c>
      <c r="B18" s="33" t="s">
        <v>78</v>
      </c>
      <c r="C18" s="61">
        <v>2774121</v>
      </c>
      <c r="D18" s="61">
        <v>3908777</v>
      </c>
      <c r="E18" s="61">
        <v>3368827.091</v>
      </c>
    </row>
    <row r="19" spans="1:5">
      <c r="A19" s="59"/>
      <c r="B19" s="60" t="s">
        <v>73</v>
      </c>
      <c r="C19" s="61">
        <v>2146924</v>
      </c>
      <c r="D19" s="61">
        <v>2146924</v>
      </c>
      <c r="E19" s="61">
        <v>2146924</v>
      </c>
    </row>
    <row r="20" spans="1:5">
      <c r="A20" s="59"/>
      <c r="B20" s="60" t="s">
        <v>74</v>
      </c>
      <c r="C20" s="61">
        <v>627197</v>
      </c>
      <c r="D20" s="61">
        <v>1761853</v>
      </c>
      <c r="E20" s="61">
        <v>631374.09100000001</v>
      </c>
    </row>
    <row r="21" spans="1:5">
      <c r="A21" s="59"/>
      <c r="B21" s="67" t="s">
        <v>79</v>
      </c>
      <c r="C21" s="61">
        <v>0</v>
      </c>
      <c r="D21" s="61">
        <v>0</v>
      </c>
      <c r="E21" s="61">
        <v>590529</v>
      </c>
    </row>
    <row r="22" spans="1:5">
      <c r="A22" s="59">
        <v>3</v>
      </c>
      <c r="B22" s="67" t="s">
        <v>80</v>
      </c>
      <c r="C22" s="61"/>
      <c r="D22" s="61"/>
      <c r="E22" s="61"/>
    </row>
    <row r="23" spans="1:5" s="58" customFormat="1">
      <c r="A23" s="55" t="s">
        <v>28</v>
      </c>
      <c r="B23" s="68" t="s">
        <v>81</v>
      </c>
      <c r="C23" s="57">
        <v>8200</v>
      </c>
      <c r="D23" s="57">
        <v>7571</v>
      </c>
      <c r="E23" s="57">
        <v>7600</v>
      </c>
    </row>
    <row r="24" spans="1:5" s="58" customFormat="1">
      <c r="A24" s="55" t="s">
        <v>18</v>
      </c>
      <c r="B24" s="56" t="s">
        <v>82</v>
      </c>
      <c r="C24" s="57"/>
      <c r="D24" s="57"/>
      <c r="E24" s="56"/>
    </row>
    <row r="25" spans="1:5" s="58" customFormat="1">
      <c r="A25" s="55" t="s">
        <v>20</v>
      </c>
      <c r="B25" s="56" t="s">
        <v>83</v>
      </c>
      <c r="C25" s="57">
        <v>8616451</v>
      </c>
      <c r="D25" s="57">
        <v>13714712.160881</v>
      </c>
      <c r="E25" s="57">
        <v>9482544</v>
      </c>
    </row>
    <row r="26" spans="1:5">
      <c r="A26" s="59">
        <v>1</v>
      </c>
      <c r="B26" s="60" t="s">
        <v>84</v>
      </c>
      <c r="C26" s="61">
        <v>5842330</v>
      </c>
      <c r="D26" s="61">
        <v>3517105.9125000001</v>
      </c>
      <c r="E26" s="61">
        <v>5915635</v>
      </c>
    </row>
    <row r="27" spans="1:5">
      <c r="A27" s="59">
        <v>2</v>
      </c>
      <c r="B27" s="60" t="s">
        <v>85</v>
      </c>
      <c r="C27" s="61">
        <v>2774121</v>
      </c>
      <c r="D27" s="61">
        <v>3908777</v>
      </c>
      <c r="E27" s="61">
        <v>3368827.091</v>
      </c>
    </row>
    <row r="28" spans="1:5">
      <c r="A28" s="59"/>
      <c r="B28" s="60" t="s">
        <v>73</v>
      </c>
      <c r="C28" s="61">
        <v>2146924</v>
      </c>
      <c r="D28" s="61">
        <v>2146924</v>
      </c>
      <c r="E28" s="61">
        <v>2146924</v>
      </c>
    </row>
    <row r="29" spans="1:5">
      <c r="A29" s="59"/>
      <c r="B29" s="60" t="s">
        <v>74</v>
      </c>
      <c r="C29" s="61">
        <v>627197</v>
      </c>
      <c r="D29" s="61">
        <v>1761853</v>
      </c>
      <c r="E29" s="61">
        <v>631374.09100000001</v>
      </c>
    </row>
    <row r="30" spans="1:5">
      <c r="A30" s="59"/>
      <c r="B30" s="67" t="s">
        <v>86</v>
      </c>
      <c r="C30" s="61">
        <v>0</v>
      </c>
      <c r="D30" s="61">
        <v>0</v>
      </c>
      <c r="E30" s="61">
        <v>590529</v>
      </c>
    </row>
    <row r="31" spans="1:5">
      <c r="A31" s="59">
        <v>3</v>
      </c>
      <c r="B31" s="60" t="s">
        <v>75</v>
      </c>
      <c r="C31" s="61"/>
      <c r="D31" s="61"/>
      <c r="E31" s="61"/>
    </row>
    <row r="32" spans="1:5">
      <c r="A32" s="59">
        <v>4</v>
      </c>
      <c r="B32" s="60" t="s">
        <v>30</v>
      </c>
      <c r="C32" s="61"/>
      <c r="D32" s="61"/>
      <c r="E32" s="57"/>
    </row>
    <row r="33" spans="1:5">
      <c r="A33" s="59">
        <v>5</v>
      </c>
      <c r="B33" s="60" t="s">
        <v>32</v>
      </c>
      <c r="C33" s="61"/>
      <c r="D33" s="61">
        <v>6288829.248381</v>
      </c>
      <c r="E33" s="61">
        <v>198081.90900000001</v>
      </c>
    </row>
    <row r="34" spans="1:5">
      <c r="A34" s="59">
        <v>6</v>
      </c>
      <c r="B34" s="60" t="s">
        <v>87</v>
      </c>
      <c r="C34" s="61"/>
      <c r="D34" s="61"/>
      <c r="E34" s="57"/>
    </row>
    <row r="35" spans="1:5" s="58" customFormat="1">
      <c r="A35" s="69" t="s">
        <v>24</v>
      </c>
      <c r="B35" s="70" t="s">
        <v>88</v>
      </c>
      <c r="C35" s="71">
        <v>8616451</v>
      </c>
      <c r="D35" s="71">
        <v>7425882.9124999996</v>
      </c>
      <c r="E35" s="71">
        <v>9482544</v>
      </c>
    </row>
    <row r="36" spans="1:5">
      <c r="C36" s="62"/>
      <c r="D36" s="62"/>
    </row>
    <row r="37" spans="1:5">
      <c r="C37" s="72"/>
      <c r="D37" s="72"/>
    </row>
    <row r="38" spans="1:5">
      <c r="C38" s="72"/>
      <c r="D38" s="72"/>
    </row>
    <row r="39" spans="1:5">
      <c r="C39" s="73"/>
      <c r="D39" s="73"/>
    </row>
  </sheetData>
  <mergeCells count="8">
    <mergeCell ref="D1:E1"/>
    <mergeCell ref="A2:E2"/>
    <mergeCell ref="A3:E3"/>
    <mergeCell ref="D4:E4"/>
    <mergeCell ref="A5:A6"/>
    <mergeCell ref="B5:B6"/>
    <mergeCell ref="C5:D5"/>
    <mergeCell ref="E5:E6"/>
  </mergeCells>
  <pageMargins left="0.9055118110236221" right="0.31496062992125984" top="0.35433070866141736" bottom="0.35433070866141736" header="0.31496062992125984" footer="0.31496062992125984"/>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S158"/>
  <sheetViews>
    <sheetView topLeftCell="A4" workbookViewId="0">
      <selection activeCell="A4" sqref="A4"/>
    </sheetView>
  </sheetViews>
  <sheetFormatPr defaultColWidth="9.140625" defaultRowHeight="15.75"/>
  <cols>
    <col min="1" max="1" width="5.140625" style="586" customWidth="1"/>
    <col min="2" max="2" width="23.5703125" style="586" customWidth="1"/>
    <col min="3" max="3" width="9.140625" style="586" customWidth="1"/>
    <col min="4" max="4" width="11.28515625" style="586" customWidth="1"/>
    <col min="5" max="5" width="10.140625" style="586" customWidth="1"/>
    <col min="6" max="6" width="9.7109375" style="586" customWidth="1"/>
    <col min="7" max="7" width="9.85546875" style="586" customWidth="1"/>
    <col min="8" max="8" width="9.140625" style="586" customWidth="1"/>
    <col min="9" max="9" width="9.28515625" style="586" customWidth="1"/>
    <col min="10" max="10" width="11.140625" style="586" customWidth="1"/>
    <col min="11" max="11" width="15.5703125" style="586" customWidth="1"/>
    <col min="12" max="12" width="9.85546875" style="586" bestFit="1" customWidth="1"/>
    <col min="13" max="247" width="10.28515625" style="586" customWidth="1"/>
    <col min="248" max="248" width="5.140625" style="586" customWidth="1"/>
    <col min="249" max="249" width="19.85546875" style="586" customWidth="1"/>
    <col min="250" max="253" width="9.140625" style="586" customWidth="1"/>
    <col min="257" max="257" width="5.140625" customWidth="1"/>
    <col min="258" max="258" width="23.5703125" customWidth="1"/>
    <col min="259" max="259" width="9.140625" customWidth="1"/>
    <col min="260" max="260" width="11.28515625" customWidth="1"/>
    <col min="261" max="261" width="10.140625" customWidth="1"/>
    <col min="262" max="262" width="9.7109375" customWidth="1"/>
    <col min="263" max="263" width="9.85546875" customWidth="1"/>
    <col min="264" max="264" width="9.140625" customWidth="1"/>
    <col min="265" max="265" width="9.28515625" customWidth="1"/>
    <col min="266" max="266" width="11.140625" customWidth="1"/>
    <col min="267" max="267" width="15.5703125" customWidth="1"/>
    <col min="268" max="268" width="9.85546875" bestFit="1" customWidth="1"/>
    <col min="269" max="503" width="10.28515625" customWidth="1"/>
    <col min="504" max="504" width="5.140625" customWidth="1"/>
    <col min="505" max="505" width="19.85546875" customWidth="1"/>
    <col min="506" max="509" width="9.140625" customWidth="1"/>
    <col min="513" max="513" width="5.140625" customWidth="1"/>
    <col min="514" max="514" width="23.5703125" customWidth="1"/>
    <col min="515" max="515" width="9.140625" customWidth="1"/>
    <col min="516" max="516" width="11.28515625" customWidth="1"/>
    <col min="517" max="517" width="10.140625" customWidth="1"/>
    <col min="518" max="518" width="9.7109375" customWidth="1"/>
    <col min="519" max="519" width="9.85546875" customWidth="1"/>
    <col min="520" max="520" width="9.140625" customWidth="1"/>
    <col min="521" max="521" width="9.28515625" customWidth="1"/>
    <col min="522" max="522" width="11.140625" customWidth="1"/>
    <col min="523" max="523" width="15.5703125" customWidth="1"/>
    <col min="524" max="524" width="9.85546875" bestFit="1" customWidth="1"/>
    <col min="525" max="759" width="10.28515625" customWidth="1"/>
    <col min="760" max="760" width="5.140625" customWidth="1"/>
    <col min="761" max="761" width="19.85546875" customWidth="1"/>
    <col min="762" max="765" width="9.140625" customWidth="1"/>
    <col min="769" max="769" width="5.140625" customWidth="1"/>
    <col min="770" max="770" width="23.5703125" customWidth="1"/>
    <col min="771" max="771" width="9.140625" customWidth="1"/>
    <col min="772" max="772" width="11.28515625" customWidth="1"/>
    <col min="773" max="773" width="10.140625" customWidth="1"/>
    <col min="774" max="774" width="9.7109375" customWidth="1"/>
    <col min="775" max="775" width="9.85546875" customWidth="1"/>
    <col min="776" max="776" width="9.140625" customWidth="1"/>
    <col min="777" max="777" width="9.28515625" customWidth="1"/>
    <col min="778" max="778" width="11.140625" customWidth="1"/>
    <col min="779" max="779" width="15.5703125" customWidth="1"/>
    <col min="780" max="780" width="9.85546875" bestFit="1" customWidth="1"/>
    <col min="781" max="1015" width="10.28515625" customWidth="1"/>
    <col min="1016" max="1016" width="5.140625" customWidth="1"/>
    <col min="1017" max="1017" width="19.85546875" customWidth="1"/>
    <col min="1018" max="1021" width="9.140625" customWidth="1"/>
    <col min="1025" max="1025" width="5.140625" customWidth="1"/>
    <col min="1026" max="1026" width="23.5703125" customWidth="1"/>
    <col min="1027" max="1027" width="9.140625" customWidth="1"/>
    <col min="1028" max="1028" width="11.28515625" customWidth="1"/>
    <col min="1029" max="1029" width="10.140625" customWidth="1"/>
    <col min="1030" max="1030" width="9.7109375" customWidth="1"/>
    <col min="1031" max="1031" width="9.85546875" customWidth="1"/>
    <col min="1032" max="1032" width="9.140625" customWidth="1"/>
    <col min="1033" max="1033" width="9.28515625" customWidth="1"/>
    <col min="1034" max="1034" width="11.140625" customWidth="1"/>
    <col min="1035" max="1035" width="15.5703125" customWidth="1"/>
    <col min="1036" max="1036" width="9.85546875" bestFit="1" customWidth="1"/>
    <col min="1037" max="1271" width="10.28515625" customWidth="1"/>
    <col min="1272" max="1272" width="5.140625" customWidth="1"/>
    <col min="1273" max="1273" width="19.85546875" customWidth="1"/>
    <col min="1274" max="1277" width="9.140625" customWidth="1"/>
    <col min="1281" max="1281" width="5.140625" customWidth="1"/>
    <col min="1282" max="1282" width="23.5703125" customWidth="1"/>
    <col min="1283" max="1283" width="9.140625" customWidth="1"/>
    <col min="1284" max="1284" width="11.28515625" customWidth="1"/>
    <col min="1285" max="1285" width="10.140625" customWidth="1"/>
    <col min="1286" max="1286" width="9.7109375" customWidth="1"/>
    <col min="1287" max="1287" width="9.85546875" customWidth="1"/>
    <col min="1288" max="1288" width="9.140625" customWidth="1"/>
    <col min="1289" max="1289" width="9.28515625" customWidth="1"/>
    <col min="1290" max="1290" width="11.140625" customWidth="1"/>
    <col min="1291" max="1291" width="15.5703125" customWidth="1"/>
    <col min="1292" max="1292" width="9.85546875" bestFit="1" customWidth="1"/>
    <col min="1293" max="1527" width="10.28515625" customWidth="1"/>
    <col min="1528" max="1528" width="5.140625" customWidth="1"/>
    <col min="1529" max="1529" width="19.85546875" customWidth="1"/>
    <col min="1530" max="1533" width="9.140625" customWidth="1"/>
    <col min="1537" max="1537" width="5.140625" customWidth="1"/>
    <col min="1538" max="1538" width="23.5703125" customWidth="1"/>
    <col min="1539" max="1539" width="9.140625" customWidth="1"/>
    <col min="1540" max="1540" width="11.28515625" customWidth="1"/>
    <col min="1541" max="1541" width="10.140625" customWidth="1"/>
    <col min="1542" max="1542" width="9.7109375" customWidth="1"/>
    <col min="1543" max="1543" width="9.85546875" customWidth="1"/>
    <col min="1544" max="1544" width="9.140625" customWidth="1"/>
    <col min="1545" max="1545" width="9.28515625" customWidth="1"/>
    <col min="1546" max="1546" width="11.140625" customWidth="1"/>
    <col min="1547" max="1547" width="15.5703125" customWidth="1"/>
    <col min="1548" max="1548" width="9.85546875" bestFit="1" customWidth="1"/>
    <col min="1549" max="1783" width="10.28515625" customWidth="1"/>
    <col min="1784" max="1784" width="5.140625" customWidth="1"/>
    <col min="1785" max="1785" width="19.85546875" customWidth="1"/>
    <col min="1786" max="1789" width="9.140625" customWidth="1"/>
    <col min="1793" max="1793" width="5.140625" customWidth="1"/>
    <col min="1794" max="1794" width="23.5703125" customWidth="1"/>
    <col min="1795" max="1795" width="9.140625" customWidth="1"/>
    <col min="1796" max="1796" width="11.28515625" customWidth="1"/>
    <col min="1797" max="1797" width="10.140625" customWidth="1"/>
    <col min="1798" max="1798" width="9.7109375" customWidth="1"/>
    <col min="1799" max="1799" width="9.85546875" customWidth="1"/>
    <col min="1800" max="1800" width="9.140625" customWidth="1"/>
    <col min="1801" max="1801" width="9.28515625" customWidth="1"/>
    <col min="1802" max="1802" width="11.140625" customWidth="1"/>
    <col min="1803" max="1803" width="15.5703125" customWidth="1"/>
    <col min="1804" max="1804" width="9.85546875" bestFit="1" customWidth="1"/>
    <col min="1805" max="2039" width="10.28515625" customWidth="1"/>
    <col min="2040" max="2040" width="5.140625" customWidth="1"/>
    <col min="2041" max="2041" width="19.85546875" customWidth="1"/>
    <col min="2042" max="2045" width="9.140625" customWidth="1"/>
    <col min="2049" max="2049" width="5.140625" customWidth="1"/>
    <col min="2050" max="2050" width="23.5703125" customWidth="1"/>
    <col min="2051" max="2051" width="9.140625" customWidth="1"/>
    <col min="2052" max="2052" width="11.28515625" customWidth="1"/>
    <col min="2053" max="2053" width="10.140625" customWidth="1"/>
    <col min="2054" max="2054" width="9.7109375" customWidth="1"/>
    <col min="2055" max="2055" width="9.85546875" customWidth="1"/>
    <col min="2056" max="2056" width="9.140625" customWidth="1"/>
    <col min="2057" max="2057" width="9.28515625" customWidth="1"/>
    <col min="2058" max="2058" width="11.140625" customWidth="1"/>
    <col min="2059" max="2059" width="15.5703125" customWidth="1"/>
    <col min="2060" max="2060" width="9.85546875" bestFit="1" customWidth="1"/>
    <col min="2061" max="2295" width="10.28515625" customWidth="1"/>
    <col min="2296" max="2296" width="5.140625" customWidth="1"/>
    <col min="2297" max="2297" width="19.85546875" customWidth="1"/>
    <col min="2298" max="2301" width="9.140625" customWidth="1"/>
    <col min="2305" max="2305" width="5.140625" customWidth="1"/>
    <col min="2306" max="2306" width="23.5703125" customWidth="1"/>
    <col min="2307" max="2307" width="9.140625" customWidth="1"/>
    <col min="2308" max="2308" width="11.28515625" customWidth="1"/>
    <col min="2309" max="2309" width="10.140625" customWidth="1"/>
    <col min="2310" max="2310" width="9.7109375" customWidth="1"/>
    <col min="2311" max="2311" width="9.85546875" customWidth="1"/>
    <col min="2312" max="2312" width="9.140625" customWidth="1"/>
    <col min="2313" max="2313" width="9.28515625" customWidth="1"/>
    <col min="2314" max="2314" width="11.140625" customWidth="1"/>
    <col min="2315" max="2315" width="15.5703125" customWidth="1"/>
    <col min="2316" max="2316" width="9.85546875" bestFit="1" customWidth="1"/>
    <col min="2317" max="2551" width="10.28515625" customWidth="1"/>
    <col min="2552" max="2552" width="5.140625" customWidth="1"/>
    <col min="2553" max="2553" width="19.85546875" customWidth="1"/>
    <col min="2554" max="2557" width="9.140625" customWidth="1"/>
    <col min="2561" max="2561" width="5.140625" customWidth="1"/>
    <col min="2562" max="2562" width="23.5703125" customWidth="1"/>
    <col min="2563" max="2563" width="9.140625" customWidth="1"/>
    <col min="2564" max="2564" width="11.28515625" customWidth="1"/>
    <col min="2565" max="2565" width="10.140625" customWidth="1"/>
    <col min="2566" max="2566" width="9.7109375" customWidth="1"/>
    <col min="2567" max="2567" width="9.85546875" customWidth="1"/>
    <col min="2568" max="2568" width="9.140625" customWidth="1"/>
    <col min="2569" max="2569" width="9.28515625" customWidth="1"/>
    <col min="2570" max="2570" width="11.140625" customWidth="1"/>
    <col min="2571" max="2571" width="15.5703125" customWidth="1"/>
    <col min="2572" max="2572" width="9.85546875" bestFit="1" customWidth="1"/>
    <col min="2573" max="2807" width="10.28515625" customWidth="1"/>
    <col min="2808" max="2808" width="5.140625" customWidth="1"/>
    <col min="2809" max="2809" width="19.85546875" customWidth="1"/>
    <col min="2810" max="2813" width="9.140625" customWidth="1"/>
    <col min="2817" max="2817" width="5.140625" customWidth="1"/>
    <col min="2818" max="2818" width="23.5703125" customWidth="1"/>
    <col min="2819" max="2819" width="9.140625" customWidth="1"/>
    <col min="2820" max="2820" width="11.28515625" customWidth="1"/>
    <col min="2821" max="2821" width="10.140625" customWidth="1"/>
    <col min="2822" max="2822" width="9.7109375" customWidth="1"/>
    <col min="2823" max="2823" width="9.85546875" customWidth="1"/>
    <col min="2824" max="2824" width="9.140625" customWidth="1"/>
    <col min="2825" max="2825" width="9.28515625" customWidth="1"/>
    <col min="2826" max="2826" width="11.140625" customWidth="1"/>
    <col min="2827" max="2827" width="15.5703125" customWidth="1"/>
    <col min="2828" max="2828" width="9.85546875" bestFit="1" customWidth="1"/>
    <col min="2829" max="3063" width="10.28515625" customWidth="1"/>
    <col min="3064" max="3064" width="5.140625" customWidth="1"/>
    <col min="3065" max="3065" width="19.85546875" customWidth="1"/>
    <col min="3066" max="3069" width="9.140625" customWidth="1"/>
    <col min="3073" max="3073" width="5.140625" customWidth="1"/>
    <col min="3074" max="3074" width="23.5703125" customWidth="1"/>
    <col min="3075" max="3075" width="9.140625" customWidth="1"/>
    <col min="3076" max="3076" width="11.28515625" customWidth="1"/>
    <col min="3077" max="3077" width="10.140625" customWidth="1"/>
    <col min="3078" max="3078" width="9.7109375" customWidth="1"/>
    <col min="3079" max="3079" width="9.85546875" customWidth="1"/>
    <col min="3080" max="3080" width="9.140625" customWidth="1"/>
    <col min="3081" max="3081" width="9.28515625" customWidth="1"/>
    <col min="3082" max="3082" width="11.140625" customWidth="1"/>
    <col min="3083" max="3083" width="15.5703125" customWidth="1"/>
    <col min="3084" max="3084" width="9.85546875" bestFit="1" customWidth="1"/>
    <col min="3085" max="3319" width="10.28515625" customWidth="1"/>
    <col min="3320" max="3320" width="5.140625" customWidth="1"/>
    <col min="3321" max="3321" width="19.85546875" customWidth="1"/>
    <col min="3322" max="3325" width="9.140625" customWidth="1"/>
    <col min="3329" max="3329" width="5.140625" customWidth="1"/>
    <col min="3330" max="3330" width="23.5703125" customWidth="1"/>
    <col min="3331" max="3331" width="9.140625" customWidth="1"/>
    <col min="3332" max="3332" width="11.28515625" customWidth="1"/>
    <col min="3333" max="3333" width="10.140625" customWidth="1"/>
    <col min="3334" max="3334" width="9.7109375" customWidth="1"/>
    <col min="3335" max="3335" width="9.85546875" customWidth="1"/>
    <col min="3336" max="3336" width="9.140625" customWidth="1"/>
    <col min="3337" max="3337" width="9.28515625" customWidth="1"/>
    <col min="3338" max="3338" width="11.140625" customWidth="1"/>
    <col min="3339" max="3339" width="15.5703125" customWidth="1"/>
    <col min="3340" max="3340" width="9.85546875" bestFit="1" customWidth="1"/>
    <col min="3341" max="3575" width="10.28515625" customWidth="1"/>
    <col min="3576" max="3576" width="5.140625" customWidth="1"/>
    <col min="3577" max="3577" width="19.85546875" customWidth="1"/>
    <col min="3578" max="3581" width="9.140625" customWidth="1"/>
    <col min="3585" max="3585" width="5.140625" customWidth="1"/>
    <col min="3586" max="3586" width="23.5703125" customWidth="1"/>
    <col min="3587" max="3587" width="9.140625" customWidth="1"/>
    <col min="3588" max="3588" width="11.28515625" customWidth="1"/>
    <col min="3589" max="3589" width="10.140625" customWidth="1"/>
    <col min="3590" max="3590" width="9.7109375" customWidth="1"/>
    <col min="3591" max="3591" width="9.85546875" customWidth="1"/>
    <col min="3592" max="3592" width="9.140625" customWidth="1"/>
    <col min="3593" max="3593" width="9.28515625" customWidth="1"/>
    <col min="3594" max="3594" width="11.140625" customWidth="1"/>
    <col min="3595" max="3595" width="15.5703125" customWidth="1"/>
    <col min="3596" max="3596" width="9.85546875" bestFit="1" customWidth="1"/>
    <col min="3597" max="3831" width="10.28515625" customWidth="1"/>
    <col min="3832" max="3832" width="5.140625" customWidth="1"/>
    <col min="3833" max="3833" width="19.85546875" customWidth="1"/>
    <col min="3834" max="3837" width="9.140625" customWidth="1"/>
    <col min="3841" max="3841" width="5.140625" customWidth="1"/>
    <col min="3842" max="3842" width="23.5703125" customWidth="1"/>
    <col min="3843" max="3843" width="9.140625" customWidth="1"/>
    <col min="3844" max="3844" width="11.28515625" customWidth="1"/>
    <col min="3845" max="3845" width="10.140625" customWidth="1"/>
    <col min="3846" max="3846" width="9.7109375" customWidth="1"/>
    <col min="3847" max="3847" width="9.85546875" customWidth="1"/>
    <col min="3848" max="3848" width="9.140625" customWidth="1"/>
    <col min="3849" max="3849" width="9.28515625" customWidth="1"/>
    <col min="3850" max="3850" width="11.140625" customWidth="1"/>
    <col min="3851" max="3851" width="15.5703125" customWidth="1"/>
    <col min="3852" max="3852" width="9.85546875" bestFit="1" customWidth="1"/>
    <col min="3853" max="4087" width="10.28515625" customWidth="1"/>
    <col min="4088" max="4088" width="5.140625" customWidth="1"/>
    <col min="4089" max="4089" width="19.85546875" customWidth="1"/>
    <col min="4090" max="4093" width="9.140625" customWidth="1"/>
    <col min="4097" max="4097" width="5.140625" customWidth="1"/>
    <col min="4098" max="4098" width="23.5703125" customWidth="1"/>
    <col min="4099" max="4099" width="9.140625" customWidth="1"/>
    <col min="4100" max="4100" width="11.28515625" customWidth="1"/>
    <col min="4101" max="4101" width="10.140625" customWidth="1"/>
    <col min="4102" max="4102" width="9.7109375" customWidth="1"/>
    <col min="4103" max="4103" width="9.85546875" customWidth="1"/>
    <col min="4104" max="4104" width="9.140625" customWidth="1"/>
    <col min="4105" max="4105" width="9.28515625" customWidth="1"/>
    <col min="4106" max="4106" width="11.140625" customWidth="1"/>
    <col min="4107" max="4107" width="15.5703125" customWidth="1"/>
    <col min="4108" max="4108" width="9.85546875" bestFit="1" customWidth="1"/>
    <col min="4109" max="4343" width="10.28515625" customWidth="1"/>
    <col min="4344" max="4344" width="5.140625" customWidth="1"/>
    <col min="4345" max="4345" width="19.85546875" customWidth="1"/>
    <col min="4346" max="4349" width="9.140625" customWidth="1"/>
    <col min="4353" max="4353" width="5.140625" customWidth="1"/>
    <col min="4354" max="4354" width="23.5703125" customWidth="1"/>
    <col min="4355" max="4355" width="9.140625" customWidth="1"/>
    <col min="4356" max="4356" width="11.28515625" customWidth="1"/>
    <col min="4357" max="4357" width="10.140625" customWidth="1"/>
    <col min="4358" max="4358" width="9.7109375" customWidth="1"/>
    <col min="4359" max="4359" width="9.85546875" customWidth="1"/>
    <col min="4360" max="4360" width="9.140625" customWidth="1"/>
    <col min="4361" max="4361" width="9.28515625" customWidth="1"/>
    <col min="4362" max="4362" width="11.140625" customWidth="1"/>
    <col min="4363" max="4363" width="15.5703125" customWidth="1"/>
    <col min="4364" max="4364" width="9.85546875" bestFit="1" customWidth="1"/>
    <col min="4365" max="4599" width="10.28515625" customWidth="1"/>
    <col min="4600" max="4600" width="5.140625" customWidth="1"/>
    <col min="4601" max="4601" width="19.85546875" customWidth="1"/>
    <col min="4602" max="4605" width="9.140625" customWidth="1"/>
    <col min="4609" max="4609" width="5.140625" customWidth="1"/>
    <col min="4610" max="4610" width="23.5703125" customWidth="1"/>
    <col min="4611" max="4611" width="9.140625" customWidth="1"/>
    <col min="4612" max="4612" width="11.28515625" customWidth="1"/>
    <col min="4613" max="4613" width="10.140625" customWidth="1"/>
    <col min="4614" max="4614" width="9.7109375" customWidth="1"/>
    <col min="4615" max="4615" width="9.85546875" customWidth="1"/>
    <col min="4616" max="4616" width="9.140625" customWidth="1"/>
    <col min="4617" max="4617" width="9.28515625" customWidth="1"/>
    <col min="4618" max="4618" width="11.140625" customWidth="1"/>
    <col min="4619" max="4619" width="15.5703125" customWidth="1"/>
    <col min="4620" max="4620" width="9.85546875" bestFit="1" customWidth="1"/>
    <col min="4621" max="4855" width="10.28515625" customWidth="1"/>
    <col min="4856" max="4856" width="5.140625" customWidth="1"/>
    <col min="4857" max="4857" width="19.85546875" customWidth="1"/>
    <col min="4858" max="4861" width="9.140625" customWidth="1"/>
    <col min="4865" max="4865" width="5.140625" customWidth="1"/>
    <col min="4866" max="4866" width="23.5703125" customWidth="1"/>
    <col min="4867" max="4867" width="9.140625" customWidth="1"/>
    <col min="4868" max="4868" width="11.28515625" customWidth="1"/>
    <col min="4869" max="4869" width="10.140625" customWidth="1"/>
    <col min="4870" max="4870" width="9.7109375" customWidth="1"/>
    <col min="4871" max="4871" width="9.85546875" customWidth="1"/>
    <col min="4872" max="4872" width="9.140625" customWidth="1"/>
    <col min="4873" max="4873" width="9.28515625" customWidth="1"/>
    <col min="4874" max="4874" width="11.140625" customWidth="1"/>
    <col min="4875" max="4875" width="15.5703125" customWidth="1"/>
    <col min="4876" max="4876" width="9.85546875" bestFit="1" customWidth="1"/>
    <col min="4877" max="5111" width="10.28515625" customWidth="1"/>
    <col min="5112" max="5112" width="5.140625" customWidth="1"/>
    <col min="5113" max="5113" width="19.85546875" customWidth="1"/>
    <col min="5114" max="5117" width="9.140625" customWidth="1"/>
    <col min="5121" max="5121" width="5.140625" customWidth="1"/>
    <col min="5122" max="5122" width="23.5703125" customWidth="1"/>
    <col min="5123" max="5123" width="9.140625" customWidth="1"/>
    <col min="5124" max="5124" width="11.28515625" customWidth="1"/>
    <col min="5125" max="5125" width="10.140625" customWidth="1"/>
    <col min="5126" max="5126" width="9.7109375" customWidth="1"/>
    <col min="5127" max="5127" width="9.85546875" customWidth="1"/>
    <col min="5128" max="5128" width="9.140625" customWidth="1"/>
    <col min="5129" max="5129" width="9.28515625" customWidth="1"/>
    <col min="5130" max="5130" width="11.140625" customWidth="1"/>
    <col min="5131" max="5131" width="15.5703125" customWidth="1"/>
    <col min="5132" max="5132" width="9.85546875" bestFit="1" customWidth="1"/>
    <col min="5133" max="5367" width="10.28515625" customWidth="1"/>
    <col min="5368" max="5368" width="5.140625" customWidth="1"/>
    <col min="5369" max="5369" width="19.85546875" customWidth="1"/>
    <col min="5370" max="5373" width="9.140625" customWidth="1"/>
    <col min="5377" max="5377" width="5.140625" customWidth="1"/>
    <col min="5378" max="5378" width="23.5703125" customWidth="1"/>
    <col min="5379" max="5379" width="9.140625" customWidth="1"/>
    <col min="5380" max="5380" width="11.28515625" customWidth="1"/>
    <col min="5381" max="5381" width="10.140625" customWidth="1"/>
    <col min="5382" max="5382" width="9.7109375" customWidth="1"/>
    <col min="5383" max="5383" width="9.85546875" customWidth="1"/>
    <col min="5384" max="5384" width="9.140625" customWidth="1"/>
    <col min="5385" max="5385" width="9.28515625" customWidth="1"/>
    <col min="5386" max="5386" width="11.140625" customWidth="1"/>
    <col min="5387" max="5387" width="15.5703125" customWidth="1"/>
    <col min="5388" max="5388" width="9.85546875" bestFit="1" customWidth="1"/>
    <col min="5389" max="5623" width="10.28515625" customWidth="1"/>
    <col min="5624" max="5624" width="5.140625" customWidth="1"/>
    <col min="5625" max="5625" width="19.85546875" customWidth="1"/>
    <col min="5626" max="5629" width="9.140625" customWidth="1"/>
    <col min="5633" max="5633" width="5.140625" customWidth="1"/>
    <col min="5634" max="5634" width="23.5703125" customWidth="1"/>
    <col min="5635" max="5635" width="9.140625" customWidth="1"/>
    <col min="5636" max="5636" width="11.28515625" customWidth="1"/>
    <col min="5637" max="5637" width="10.140625" customWidth="1"/>
    <col min="5638" max="5638" width="9.7109375" customWidth="1"/>
    <col min="5639" max="5639" width="9.85546875" customWidth="1"/>
    <col min="5640" max="5640" width="9.140625" customWidth="1"/>
    <col min="5641" max="5641" width="9.28515625" customWidth="1"/>
    <col min="5642" max="5642" width="11.140625" customWidth="1"/>
    <col min="5643" max="5643" width="15.5703125" customWidth="1"/>
    <col min="5644" max="5644" width="9.85546875" bestFit="1" customWidth="1"/>
    <col min="5645" max="5879" width="10.28515625" customWidth="1"/>
    <col min="5880" max="5880" width="5.140625" customWidth="1"/>
    <col min="5881" max="5881" width="19.85546875" customWidth="1"/>
    <col min="5882" max="5885" width="9.140625" customWidth="1"/>
    <col min="5889" max="5889" width="5.140625" customWidth="1"/>
    <col min="5890" max="5890" width="23.5703125" customWidth="1"/>
    <col min="5891" max="5891" width="9.140625" customWidth="1"/>
    <col min="5892" max="5892" width="11.28515625" customWidth="1"/>
    <col min="5893" max="5893" width="10.140625" customWidth="1"/>
    <col min="5894" max="5894" width="9.7109375" customWidth="1"/>
    <col min="5895" max="5895" width="9.85546875" customWidth="1"/>
    <col min="5896" max="5896" width="9.140625" customWidth="1"/>
    <col min="5897" max="5897" width="9.28515625" customWidth="1"/>
    <col min="5898" max="5898" width="11.140625" customWidth="1"/>
    <col min="5899" max="5899" width="15.5703125" customWidth="1"/>
    <col min="5900" max="5900" width="9.85546875" bestFit="1" customWidth="1"/>
    <col min="5901" max="6135" width="10.28515625" customWidth="1"/>
    <col min="6136" max="6136" width="5.140625" customWidth="1"/>
    <col min="6137" max="6137" width="19.85546875" customWidth="1"/>
    <col min="6138" max="6141" width="9.140625" customWidth="1"/>
    <col min="6145" max="6145" width="5.140625" customWidth="1"/>
    <col min="6146" max="6146" width="23.5703125" customWidth="1"/>
    <col min="6147" max="6147" width="9.140625" customWidth="1"/>
    <col min="6148" max="6148" width="11.28515625" customWidth="1"/>
    <col min="6149" max="6149" width="10.140625" customWidth="1"/>
    <col min="6150" max="6150" width="9.7109375" customWidth="1"/>
    <col min="6151" max="6151" width="9.85546875" customWidth="1"/>
    <col min="6152" max="6152" width="9.140625" customWidth="1"/>
    <col min="6153" max="6153" width="9.28515625" customWidth="1"/>
    <col min="6154" max="6154" width="11.140625" customWidth="1"/>
    <col min="6155" max="6155" width="15.5703125" customWidth="1"/>
    <col min="6156" max="6156" width="9.85546875" bestFit="1" customWidth="1"/>
    <col min="6157" max="6391" width="10.28515625" customWidth="1"/>
    <col min="6392" max="6392" width="5.140625" customWidth="1"/>
    <col min="6393" max="6393" width="19.85546875" customWidth="1"/>
    <col min="6394" max="6397" width="9.140625" customWidth="1"/>
    <col min="6401" max="6401" width="5.140625" customWidth="1"/>
    <col min="6402" max="6402" width="23.5703125" customWidth="1"/>
    <col min="6403" max="6403" width="9.140625" customWidth="1"/>
    <col min="6404" max="6404" width="11.28515625" customWidth="1"/>
    <col min="6405" max="6405" width="10.140625" customWidth="1"/>
    <col min="6406" max="6406" width="9.7109375" customWidth="1"/>
    <col min="6407" max="6407" width="9.85546875" customWidth="1"/>
    <col min="6408" max="6408" width="9.140625" customWidth="1"/>
    <col min="6409" max="6409" width="9.28515625" customWidth="1"/>
    <col min="6410" max="6410" width="11.140625" customWidth="1"/>
    <col min="6411" max="6411" width="15.5703125" customWidth="1"/>
    <col min="6412" max="6412" width="9.85546875" bestFit="1" customWidth="1"/>
    <col min="6413" max="6647" width="10.28515625" customWidth="1"/>
    <col min="6648" max="6648" width="5.140625" customWidth="1"/>
    <col min="6649" max="6649" width="19.85546875" customWidth="1"/>
    <col min="6650" max="6653" width="9.140625" customWidth="1"/>
    <col min="6657" max="6657" width="5.140625" customWidth="1"/>
    <col min="6658" max="6658" width="23.5703125" customWidth="1"/>
    <col min="6659" max="6659" width="9.140625" customWidth="1"/>
    <col min="6660" max="6660" width="11.28515625" customWidth="1"/>
    <col min="6661" max="6661" width="10.140625" customWidth="1"/>
    <col min="6662" max="6662" width="9.7109375" customWidth="1"/>
    <col min="6663" max="6663" width="9.85546875" customWidth="1"/>
    <col min="6664" max="6664" width="9.140625" customWidth="1"/>
    <col min="6665" max="6665" width="9.28515625" customWidth="1"/>
    <col min="6666" max="6666" width="11.140625" customWidth="1"/>
    <col min="6667" max="6667" width="15.5703125" customWidth="1"/>
    <col min="6668" max="6668" width="9.85546875" bestFit="1" customWidth="1"/>
    <col min="6669" max="6903" width="10.28515625" customWidth="1"/>
    <col min="6904" max="6904" width="5.140625" customWidth="1"/>
    <col min="6905" max="6905" width="19.85546875" customWidth="1"/>
    <col min="6906" max="6909" width="9.140625" customWidth="1"/>
    <col min="6913" max="6913" width="5.140625" customWidth="1"/>
    <col min="6914" max="6914" width="23.5703125" customWidth="1"/>
    <col min="6915" max="6915" width="9.140625" customWidth="1"/>
    <col min="6916" max="6916" width="11.28515625" customWidth="1"/>
    <col min="6917" max="6917" width="10.140625" customWidth="1"/>
    <col min="6918" max="6918" width="9.7109375" customWidth="1"/>
    <col min="6919" max="6919" width="9.85546875" customWidth="1"/>
    <col min="6920" max="6920" width="9.140625" customWidth="1"/>
    <col min="6921" max="6921" width="9.28515625" customWidth="1"/>
    <col min="6922" max="6922" width="11.140625" customWidth="1"/>
    <col min="6923" max="6923" width="15.5703125" customWidth="1"/>
    <col min="6924" max="6924" width="9.85546875" bestFit="1" customWidth="1"/>
    <col min="6925" max="7159" width="10.28515625" customWidth="1"/>
    <col min="7160" max="7160" width="5.140625" customWidth="1"/>
    <col min="7161" max="7161" width="19.85546875" customWidth="1"/>
    <col min="7162" max="7165" width="9.140625" customWidth="1"/>
    <col min="7169" max="7169" width="5.140625" customWidth="1"/>
    <col min="7170" max="7170" width="23.5703125" customWidth="1"/>
    <col min="7171" max="7171" width="9.140625" customWidth="1"/>
    <col min="7172" max="7172" width="11.28515625" customWidth="1"/>
    <col min="7173" max="7173" width="10.140625" customWidth="1"/>
    <col min="7174" max="7174" width="9.7109375" customWidth="1"/>
    <col min="7175" max="7175" width="9.85546875" customWidth="1"/>
    <col min="7176" max="7176" width="9.140625" customWidth="1"/>
    <col min="7177" max="7177" width="9.28515625" customWidth="1"/>
    <col min="7178" max="7178" width="11.140625" customWidth="1"/>
    <col min="7179" max="7179" width="15.5703125" customWidth="1"/>
    <col min="7180" max="7180" width="9.85546875" bestFit="1" customWidth="1"/>
    <col min="7181" max="7415" width="10.28515625" customWidth="1"/>
    <col min="7416" max="7416" width="5.140625" customWidth="1"/>
    <col min="7417" max="7417" width="19.85546875" customWidth="1"/>
    <col min="7418" max="7421" width="9.140625" customWidth="1"/>
    <col min="7425" max="7425" width="5.140625" customWidth="1"/>
    <col min="7426" max="7426" width="23.5703125" customWidth="1"/>
    <col min="7427" max="7427" width="9.140625" customWidth="1"/>
    <col min="7428" max="7428" width="11.28515625" customWidth="1"/>
    <col min="7429" max="7429" width="10.140625" customWidth="1"/>
    <col min="7430" max="7430" width="9.7109375" customWidth="1"/>
    <col min="7431" max="7431" width="9.85546875" customWidth="1"/>
    <col min="7432" max="7432" width="9.140625" customWidth="1"/>
    <col min="7433" max="7433" width="9.28515625" customWidth="1"/>
    <col min="7434" max="7434" width="11.140625" customWidth="1"/>
    <col min="7435" max="7435" width="15.5703125" customWidth="1"/>
    <col min="7436" max="7436" width="9.85546875" bestFit="1" customWidth="1"/>
    <col min="7437" max="7671" width="10.28515625" customWidth="1"/>
    <col min="7672" max="7672" width="5.140625" customWidth="1"/>
    <col min="7673" max="7673" width="19.85546875" customWidth="1"/>
    <col min="7674" max="7677" width="9.140625" customWidth="1"/>
    <col min="7681" max="7681" width="5.140625" customWidth="1"/>
    <col min="7682" max="7682" width="23.5703125" customWidth="1"/>
    <col min="7683" max="7683" width="9.140625" customWidth="1"/>
    <col min="7684" max="7684" width="11.28515625" customWidth="1"/>
    <col min="7685" max="7685" width="10.140625" customWidth="1"/>
    <col min="7686" max="7686" width="9.7109375" customWidth="1"/>
    <col min="7687" max="7687" width="9.85546875" customWidth="1"/>
    <col min="7688" max="7688" width="9.140625" customWidth="1"/>
    <col min="7689" max="7689" width="9.28515625" customWidth="1"/>
    <col min="7690" max="7690" width="11.140625" customWidth="1"/>
    <col min="7691" max="7691" width="15.5703125" customWidth="1"/>
    <col min="7692" max="7692" width="9.85546875" bestFit="1" customWidth="1"/>
    <col min="7693" max="7927" width="10.28515625" customWidth="1"/>
    <col min="7928" max="7928" width="5.140625" customWidth="1"/>
    <col min="7929" max="7929" width="19.85546875" customWidth="1"/>
    <col min="7930" max="7933" width="9.140625" customWidth="1"/>
    <col min="7937" max="7937" width="5.140625" customWidth="1"/>
    <col min="7938" max="7938" width="23.5703125" customWidth="1"/>
    <col min="7939" max="7939" width="9.140625" customWidth="1"/>
    <col min="7940" max="7940" width="11.28515625" customWidth="1"/>
    <col min="7941" max="7941" width="10.140625" customWidth="1"/>
    <col min="7942" max="7942" width="9.7109375" customWidth="1"/>
    <col min="7943" max="7943" width="9.85546875" customWidth="1"/>
    <col min="7944" max="7944" width="9.140625" customWidth="1"/>
    <col min="7945" max="7945" width="9.28515625" customWidth="1"/>
    <col min="7946" max="7946" width="11.140625" customWidth="1"/>
    <col min="7947" max="7947" width="15.5703125" customWidth="1"/>
    <col min="7948" max="7948" width="9.85546875" bestFit="1" customWidth="1"/>
    <col min="7949" max="8183" width="10.28515625" customWidth="1"/>
    <col min="8184" max="8184" width="5.140625" customWidth="1"/>
    <col min="8185" max="8185" width="19.85546875" customWidth="1"/>
    <col min="8186" max="8189" width="9.140625" customWidth="1"/>
    <col min="8193" max="8193" width="5.140625" customWidth="1"/>
    <col min="8194" max="8194" width="23.5703125" customWidth="1"/>
    <col min="8195" max="8195" width="9.140625" customWidth="1"/>
    <col min="8196" max="8196" width="11.28515625" customWidth="1"/>
    <col min="8197" max="8197" width="10.140625" customWidth="1"/>
    <col min="8198" max="8198" width="9.7109375" customWidth="1"/>
    <col min="8199" max="8199" width="9.85546875" customWidth="1"/>
    <col min="8200" max="8200" width="9.140625" customWidth="1"/>
    <col min="8201" max="8201" width="9.28515625" customWidth="1"/>
    <col min="8202" max="8202" width="11.140625" customWidth="1"/>
    <col min="8203" max="8203" width="15.5703125" customWidth="1"/>
    <col min="8204" max="8204" width="9.85546875" bestFit="1" customWidth="1"/>
    <col min="8205" max="8439" width="10.28515625" customWidth="1"/>
    <col min="8440" max="8440" width="5.140625" customWidth="1"/>
    <col min="8441" max="8441" width="19.85546875" customWidth="1"/>
    <col min="8442" max="8445" width="9.140625" customWidth="1"/>
    <col min="8449" max="8449" width="5.140625" customWidth="1"/>
    <col min="8450" max="8450" width="23.5703125" customWidth="1"/>
    <col min="8451" max="8451" width="9.140625" customWidth="1"/>
    <col min="8452" max="8452" width="11.28515625" customWidth="1"/>
    <col min="8453" max="8453" width="10.140625" customWidth="1"/>
    <col min="8454" max="8454" width="9.7109375" customWidth="1"/>
    <col min="8455" max="8455" width="9.85546875" customWidth="1"/>
    <col min="8456" max="8456" width="9.140625" customWidth="1"/>
    <col min="8457" max="8457" width="9.28515625" customWidth="1"/>
    <col min="8458" max="8458" width="11.140625" customWidth="1"/>
    <col min="8459" max="8459" width="15.5703125" customWidth="1"/>
    <col min="8460" max="8460" width="9.85546875" bestFit="1" customWidth="1"/>
    <col min="8461" max="8695" width="10.28515625" customWidth="1"/>
    <col min="8696" max="8696" width="5.140625" customWidth="1"/>
    <col min="8697" max="8697" width="19.85546875" customWidth="1"/>
    <col min="8698" max="8701" width="9.140625" customWidth="1"/>
    <col min="8705" max="8705" width="5.140625" customWidth="1"/>
    <col min="8706" max="8706" width="23.5703125" customWidth="1"/>
    <col min="8707" max="8707" width="9.140625" customWidth="1"/>
    <col min="8708" max="8708" width="11.28515625" customWidth="1"/>
    <col min="8709" max="8709" width="10.140625" customWidth="1"/>
    <col min="8710" max="8710" width="9.7109375" customWidth="1"/>
    <col min="8711" max="8711" width="9.85546875" customWidth="1"/>
    <col min="8712" max="8712" width="9.140625" customWidth="1"/>
    <col min="8713" max="8713" width="9.28515625" customWidth="1"/>
    <col min="8714" max="8714" width="11.140625" customWidth="1"/>
    <col min="8715" max="8715" width="15.5703125" customWidth="1"/>
    <col min="8716" max="8716" width="9.85546875" bestFit="1" customWidth="1"/>
    <col min="8717" max="8951" width="10.28515625" customWidth="1"/>
    <col min="8952" max="8952" width="5.140625" customWidth="1"/>
    <col min="8953" max="8953" width="19.85546875" customWidth="1"/>
    <col min="8954" max="8957" width="9.140625" customWidth="1"/>
    <col min="8961" max="8961" width="5.140625" customWidth="1"/>
    <col min="8962" max="8962" width="23.5703125" customWidth="1"/>
    <col min="8963" max="8963" width="9.140625" customWidth="1"/>
    <col min="8964" max="8964" width="11.28515625" customWidth="1"/>
    <col min="8965" max="8965" width="10.140625" customWidth="1"/>
    <col min="8966" max="8966" width="9.7109375" customWidth="1"/>
    <col min="8967" max="8967" width="9.85546875" customWidth="1"/>
    <col min="8968" max="8968" width="9.140625" customWidth="1"/>
    <col min="8969" max="8969" width="9.28515625" customWidth="1"/>
    <col min="8970" max="8970" width="11.140625" customWidth="1"/>
    <col min="8971" max="8971" width="15.5703125" customWidth="1"/>
    <col min="8972" max="8972" width="9.85546875" bestFit="1" customWidth="1"/>
    <col min="8973" max="9207" width="10.28515625" customWidth="1"/>
    <col min="9208" max="9208" width="5.140625" customWidth="1"/>
    <col min="9209" max="9209" width="19.85546875" customWidth="1"/>
    <col min="9210" max="9213" width="9.140625" customWidth="1"/>
    <col min="9217" max="9217" width="5.140625" customWidth="1"/>
    <col min="9218" max="9218" width="23.5703125" customWidth="1"/>
    <col min="9219" max="9219" width="9.140625" customWidth="1"/>
    <col min="9220" max="9220" width="11.28515625" customWidth="1"/>
    <col min="9221" max="9221" width="10.140625" customWidth="1"/>
    <col min="9222" max="9222" width="9.7109375" customWidth="1"/>
    <col min="9223" max="9223" width="9.85546875" customWidth="1"/>
    <col min="9224" max="9224" width="9.140625" customWidth="1"/>
    <col min="9225" max="9225" width="9.28515625" customWidth="1"/>
    <col min="9226" max="9226" width="11.140625" customWidth="1"/>
    <col min="9227" max="9227" width="15.5703125" customWidth="1"/>
    <col min="9228" max="9228" width="9.85546875" bestFit="1" customWidth="1"/>
    <col min="9229" max="9463" width="10.28515625" customWidth="1"/>
    <col min="9464" max="9464" width="5.140625" customWidth="1"/>
    <col min="9465" max="9465" width="19.85546875" customWidth="1"/>
    <col min="9466" max="9469" width="9.140625" customWidth="1"/>
    <col min="9473" max="9473" width="5.140625" customWidth="1"/>
    <col min="9474" max="9474" width="23.5703125" customWidth="1"/>
    <col min="9475" max="9475" width="9.140625" customWidth="1"/>
    <col min="9476" max="9476" width="11.28515625" customWidth="1"/>
    <col min="9477" max="9477" width="10.140625" customWidth="1"/>
    <col min="9478" max="9478" width="9.7109375" customWidth="1"/>
    <col min="9479" max="9479" width="9.85546875" customWidth="1"/>
    <col min="9480" max="9480" width="9.140625" customWidth="1"/>
    <col min="9481" max="9481" width="9.28515625" customWidth="1"/>
    <col min="9482" max="9482" width="11.140625" customWidth="1"/>
    <col min="9483" max="9483" width="15.5703125" customWidth="1"/>
    <col min="9484" max="9484" width="9.85546875" bestFit="1" customWidth="1"/>
    <col min="9485" max="9719" width="10.28515625" customWidth="1"/>
    <col min="9720" max="9720" width="5.140625" customWidth="1"/>
    <col min="9721" max="9721" width="19.85546875" customWidth="1"/>
    <col min="9722" max="9725" width="9.140625" customWidth="1"/>
    <col min="9729" max="9729" width="5.140625" customWidth="1"/>
    <col min="9730" max="9730" width="23.5703125" customWidth="1"/>
    <col min="9731" max="9731" width="9.140625" customWidth="1"/>
    <col min="9732" max="9732" width="11.28515625" customWidth="1"/>
    <col min="9733" max="9733" width="10.140625" customWidth="1"/>
    <col min="9734" max="9734" width="9.7109375" customWidth="1"/>
    <col min="9735" max="9735" width="9.85546875" customWidth="1"/>
    <col min="9736" max="9736" width="9.140625" customWidth="1"/>
    <col min="9737" max="9737" width="9.28515625" customWidth="1"/>
    <col min="9738" max="9738" width="11.140625" customWidth="1"/>
    <col min="9739" max="9739" width="15.5703125" customWidth="1"/>
    <col min="9740" max="9740" width="9.85546875" bestFit="1" customWidth="1"/>
    <col min="9741" max="9975" width="10.28515625" customWidth="1"/>
    <col min="9976" max="9976" width="5.140625" customWidth="1"/>
    <col min="9977" max="9977" width="19.85546875" customWidth="1"/>
    <col min="9978" max="9981" width="9.140625" customWidth="1"/>
    <col min="9985" max="9985" width="5.140625" customWidth="1"/>
    <col min="9986" max="9986" width="23.5703125" customWidth="1"/>
    <col min="9987" max="9987" width="9.140625" customWidth="1"/>
    <col min="9988" max="9988" width="11.28515625" customWidth="1"/>
    <col min="9989" max="9989" width="10.140625" customWidth="1"/>
    <col min="9990" max="9990" width="9.7109375" customWidth="1"/>
    <col min="9991" max="9991" width="9.85546875" customWidth="1"/>
    <col min="9992" max="9992" width="9.140625" customWidth="1"/>
    <col min="9993" max="9993" width="9.28515625" customWidth="1"/>
    <col min="9994" max="9994" width="11.140625" customWidth="1"/>
    <col min="9995" max="9995" width="15.5703125" customWidth="1"/>
    <col min="9996" max="9996" width="9.85546875" bestFit="1" customWidth="1"/>
    <col min="9997" max="10231" width="10.28515625" customWidth="1"/>
    <col min="10232" max="10232" width="5.140625" customWidth="1"/>
    <col min="10233" max="10233" width="19.85546875" customWidth="1"/>
    <col min="10234" max="10237" width="9.140625" customWidth="1"/>
    <col min="10241" max="10241" width="5.140625" customWidth="1"/>
    <col min="10242" max="10242" width="23.5703125" customWidth="1"/>
    <col min="10243" max="10243" width="9.140625" customWidth="1"/>
    <col min="10244" max="10244" width="11.28515625" customWidth="1"/>
    <col min="10245" max="10245" width="10.140625" customWidth="1"/>
    <col min="10246" max="10246" width="9.7109375" customWidth="1"/>
    <col min="10247" max="10247" width="9.85546875" customWidth="1"/>
    <col min="10248" max="10248" width="9.140625" customWidth="1"/>
    <col min="10249" max="10249" width="9.28515625" customWidth="1"/>
    <col min="10250" max="10250" width="11.140625" customWidth="1"/>
    <col min="10251" max="10251" width="15.5703125" customWidth="1"/>
    <col min="10252" max="10252" width="9.85546875" bestFit="1" customWidth="1"/>
    <col min="10253" max="10487" width="10.28515625" customWidth="1"/>
    <col min="10488" max="10488" width="5.140625" customWidth="1"/>
    <col min="10489" max="10489" width="19.85546875" customWidth="1"/>
    <col min="10490" max="10493" width="9.140625" customWidth="1"/>
    <col min="10497" max="10497" width="5.140625" customWidth="1"/>
    <col min="10498" max="10498" width="23.5703125" customWidth="1"/>
    <col min="10499" max="10499" width="9.140625" customWidth="1"/>
    <col min="10500" max="10500" width="11.28515625" customWidth="1"/>
    <col min="10501" max="10501" width="10.140625" customWidth="1"/>
    <col min="10502" max="10502" width="9.7109375" customWidth="1"/>
    <col min="10503" max="10503" width="9.85546875" customWidth="1"/>
    <col min="10504" max="10504" width="9.140625" customWidth="1"/>
    <col min="10505" max="10505" width="9.28515625" customWidth="1"/>
    <col min="10506" max="10506" width="11.140625" customWidth="1"/>
    <col min="10507" max="10507" width="15.5703125" customWidth="1"/>
    <col min="10508" max="10508" width="9.85546875" bestFit="1" customWidth="1"/>
    <col min="10509" max="10743" width="10.28515625" customWidth="1"/>
    <col min="10744" max="10744" width="5.140625" customWidth="1"/>
    <col min="10745" max="10745" width="19.85546875" customWidth="1"/>
    <col min="10746" max="10749" width="9.140625" customWidth="1"/>
    <col min="10753" max="10753" width="5.140625" customWidth="1"/>
    <col min="10754" max="10754" width="23.5703125" customWidth="1"/>
    <col min="10755" max="10755" width="9.140625" customWidth="1"/>
    <col min="10756" max="10756" width="11.28515625" customWidth="1"/>
    <col min="10757" max="10757" width="10.140625" customWidth="1"/>
    <col min="10758" max="10758" width="9.7109375" customWidth="1"/>
    <col min="10759" max="10759" width="9.85546875" customWidth="1"/>
    <col min="10760" max="10760" width="9.140625" customWidth="1"/>
    <col min="10761" max="10761" width="9.28515625" customWidth="1"/>
    <col min="10762" max="10762" width="11.140625" customWidth="1"/>
    <col min="10763" max="10763" width="15.5703125" customWidth="1"/>
    <col min="10764" max="10764" width="9.85546875" bestFit="1" customWidth="1"/>
    <col min="10765" max="10999" width="10.28515625" customWidth="1"/>
    <col min="11000" max="11000" width="5.140625" customWidth="1"/>
    <col min="11001" max="11001" width="19.85546875" customWidth="1"/>
    <col min="11002" max="11005" width="9.140625" customWidth="1"/>
    <col min="11009" max="11009" width="5.140625" customWidth="1"/>
    <col min="11010" max="11010" width="23.5703125" customWidth="1"/>
    <col min="11011" max="11011" width="9.140625" customWidth="1"/>
    <col min="11012" max="11012" width="11.28515625" customWidth="1"/>
    <col min="11013" max="11013" width="10.140625" customWidth="1"/>
    <col min="11014" max="11014" width="9.7109375" customWidth="1"/>
    <col min="11015" max="11015" width="9.85546875" customWidth="1"/>
    <col min="11016" max="11016" width="9.140625" customWidth="1"/>
    <col min="11017" max="11017" width="9.28515625" customWidth="1"/>
    <col min="11018" max="11018" width="11.140625" customWidth="1"/>
    <col min="11019" max="11019" width="15.5703125" customWidth="1"/>
    <col min="11020" max="11020" width="9.85546875" bestFit="1" customWidth="1"/>
    <col min="11021" max="11255" width="10.28515625" customWidth="1"/>
    <col min="11256" max="11256" width="5.140625" customWidth="1"/>
    <col min="11257" max="11257" width="19.85546875" customWidth="1"/>
    <col min="11258" max="11261" width="9.140625" customWidth="1"/>
    <col min="11265" max="11265" width="5.140625" customWidth="1"/>
    <col min="11266" max="11266" width="23.5703125" customWidth="1"/>
    <col min="11267" max="11267" width="9.140625" customWidth="1"/>
    <col min="11268" max="11268" width="11.28515625" customWidth="1"/>
    <col min="11269" max="11269" width="10.140625" customWidth="1"/>
    <col min="11270" max="11270" width="9.7109375" customWidth="1"/>
    <col min="11271" max="11271" width="9.85546875" customWidth="1"/>
    <col min="11272" max="11272" width="9.140625" customWidth="1"/>
    <col min="11273" max="11273" width="9.28515625" customWidth="1"/>
    <col min="11274" max="11274" width="11.140625" customWidth="1"/>
    <col min="11275" max="11275" width="15.5703125" customWidth="1"/>
    <col min="11276" max="11276" width="9.85546875" bestFit="1" customWidth="1"/>
    <col min="11277" max="11511" width="10.28515625" customWidth="1"/>
    <col min="11512" max="11512" width="5.140625" customWidth="1"/>
    <col min="11513" max="11513" width="19.85546875" customWidth="1"/>
    <col min="11514" max="11517" width="9.140625" customWidth="1"/>
    <col min="11521" max="11521" width="5.140625" customWidth="1"/>
    <col min="11522" max="11522" width="23.5703125" customWidth="1"/>
    <col min="11523" max="11523" width="9.140625" customWidth="1"/>
    <col min="11524" max="11524" width="11.28515625" customWidth="1"/>
    <col min="11525" max="11525" width="10.140625" customWidth="1"/>
    <col min="11526" max="11526" width="9.7109375" customWidth="1"/>
    <col min="11527" max="11527" width="9.85546875" customWidth="1"/>
    <col min="11528" max="11528" width="9.140625" customWidth="1"/>
    <col min="11529" max="11529" width="9.28515625" customWidth="1"/>
    <col min="11530" max="11530" width="11.140625" customWidth="1"/>
    <col min="11531" max="11531" width="15.5703125" customWidth="1"/>
    <col min="11532" max="11532" width="9.85546875" bestFit="1" customWidth="1"/>
    <col min="11533" max="11767" width="10.28515625" customWidth="1"/>
    <col min="11768" max="11768" width="5.140625" customWidth="1"/>
    <col min="11769" max="11769" width="19.85546875" customWidth="1"/>
    <col min="11770" max="11773" width="9.140625" customWidth="1"/>
    <col min="11777" max="11777" width="5.140625" customWidth="1"/>
    <col min="11778" max="11778" width="23.5703125" customWidth="1"/>
    <col min="11779" max="11779" width="9.140625" customWidth="1"/>
    <col min="11780" max="11780" width="11.28515625" customWidth="1"/>
    <col min="11781" max="11781" width="10.140625" customWidth="1"/>
    <col min="11782" max="11782" width="9.7109375" customWidth="1"/>
    <col min="11783" max="11783" width="9.85546875" customWidth="1"/>
    <col min="11784" max="11784" width="9.140625" customWidth="1"/>
    <col min="11785" max="11785" width="9.28515625" customWidth="1"/>
    <col min="11786" max="11786" width="11.140625" customWidth="1"/>
    <col min="11787" max="11787" width="15.5703125" customWidth="1"/>
    <col min="11788" max="11788" width="9.85546875" bestFit="1" customWidth="1"/>
    <col min="11789" max="12023" width="10.28515625" customWidth="1"/>
    <col min="12024" max="12024" width="5.140625" customWidth="1"/>
    <col min="12025" max="12025" width="19.85546875" customWidth="1"/>
    <col min="12026" max="12029" width="9.140625" customWidth="1"/>
    <col min="12033" max="12033" width="5.140625" customWidth="1"/>
    <col min="12034" max="12034" width="23.5703125" customWidth="1"/>
    <col min="12035" max="12035" width="9.140625" customWidth="1"/>
    <col min="12036" max="12036" width="11.28515625" customWidth="1"/>
    <col min="12037" max="12037" width="10.140625" customWidth="1"/>
    <col min="12038" max="12038" width="9.7109375" customWidth="1"/>
    <col min="12039" max="12039" width="9.85546875" customWidth="1"/>
    <col min="12040" max="12040" width="9.140625" customWidth="1"/>
    <col min="12041" max="12041" width="9.28515625" customWidth="1"/>
    <col min="12042" max="12042" width="11.140625" customWidth="1"/>
    <col min="12043" max="12043" width="15.5703125" customWidth="1"/>
    <col min="12044" max="12044" width="9.85546875" bestFit="1" customWidth="1"/>
    <col min="12045" max="12279" width="10.28515625" customWidth="1"/>
    <col min="12280" max="12280" width="5.140625" customWidth="1"/>
    <col min="12281" max="12281" width="19.85546875" customWidth="1"/>
    <col min="12282" max="12285" width="9.140625" customWidth="1"/>
    <col min="12289" max="12289" width="5.140625" customWidth="1"/>
    <col min="12290" max="12290" width="23.5703125" customWidth="1"/>
    <col min="12291" max="12291" width="9.140625" customWidth="1"/>
    <col min="12292" max="12292" width="11.28515625" customWidth="1"/>
    <col min="12293" max="12293" width="10.140625" customWidth="1"/>
    <col min="12294" max="12294" width="9.7109375" customWidth="1"/>
    <col min="12295" max="12295" width="9.85546875" customWidth="1"/>
    <col min="12296" max="12296" width="9.140625" customWidth="1"/>
    <col min="12297" max="12297" width="9.28515625" customWidth="1"/>
    <col min="12298" max="12298" width="11.140625" customWidth="1"/>
    <col min="12299" max="12299" width="15.5703125" customWidth="1"/>
    <col min="12300" max="12300" width="9.85546875" bestFit="1" customWidth="1"/>
    <col min="12301" max="12535" width="10.28515625" customWidth="1"/>
    <col min="12536" max="12536" width="5.140625" customWidth="1"/>
    <col min="12537" max="12537" width="19.85546875" customWidth="1"/>
    <col min="12538" max="12541" width="9.140625" customWidth="1"/>
    <col min="12545" max="12545" width="5.140625" customWidth="1"/>
    <col min="12546" max="12546" width="23.5703125" customWidth="1"/>
    <col min="12547" max="12547" width="9.140625" customWidth="1"/>
    <col min="12548" max="12548" width="11.28515625" customWidth="1"/>
    <col min="12549" max="12549" width="10.140625" customWidth="1"/>
    <col min="12550" max="12550" width="9.7109375" customWidth="1"/>
    <col min="12551" max="12551" width="9.85546875" customWidth="1"/>
    <col min="12552" max="12552" width="9.140625" customWidth="1"/>
    <col min="12553" max="12553" width="9.28515625" customWidth="1"/>
    <col min="12554" max="12554" width="11.140625" customWidth="1"/>
    <col min="12555" max="12555" width="15.5703125" customWidth="1"/>
    <col min="12556" max="12556" width="9.85546875" bestFit="1" customWidth="1"/>
    <col min="12557" max="12791" width="10.28515625" customWidth="1"/>
    <col min="12792" max="12792" width="5.140625" customWidth="1"/>
    <col min="12793" max="12793" width="19.85546875" customWidth="1"/>
    <col min="12794" max="12797" width="9.140625" customWidth="1"/>
    <col min="12801" max="12801" width="5.140625" customWidth="1"/>
    <col min="12802" max="12802" width="23.5703125" customWidth="1"/>
    <col min="12803" max="12803" width="9.140625" customWidth="1"/>
    <col min="12804" max="12804" width="11.28515625" customWidth="1"/>
    <col min="12805" max="12805" width="10.140625" customWidth="1"/>
    <col min="12806" max="12806" width="9.7109375" customWidth="1"/>
    <col min="12807" max="12807" width="9.85546875" customWidth="1"/>
    <col min="12808" max="12808" width="9.140625" customWidth="1"/>
    <col min="12809" max="12809" width="9.28515625" customWidth="1"/>
    <col min="12810" max="12810" width="11.140625" customWidth="1"/>
    <col min="12811" max="12811" width="15.5703125" customWidth="1"/>
    <col min="12812" max="12812" width="9.85546875" bestFit="1" customWidth="1"/>
    <col min="12813" max="13047" width="10.28515625" customWidth="1"/>
    <col min="13048" max="13048" width="5.140625" customWidth="1"/>
    <col min="13049" max="13049" width="19.85546875" customWidth="1"/>
    <col min="13050" max="13053" width="9.140625" customWidth="1"/>
    <col min="13057" max="13057" width="5.140625" customWidth="1"/>
    <col min="13058" max="13058" width="23.5703125" customWidth="1"/>
    <col min="13059" max="13059" width="9.140625" customWidth="1"/>
    <col min="13060" max="13060" width="11.28515625" customWidth="1"/>
    <col min="13061" max="13061" width="10.140625" customWidth="1"/>
    <col min="13062" max="13062" width="9.7109375" customWidth="1"/>
    <col min="13063" max="13063" width="9.85546875" customWidth="1"/>
    <col min="13064" max="13064" width="9.140625" customWidth="1"/>
    <col min="13065" max="13065" width="9.28515625" customWidth="1"/>
    <col min="13066" max="13066" width="11.140625" customWidth="1"/>
    <col min="13067" max="13067" width="15.5703125" customWidth="1"/>
    <col min="13068" max="13068" width="9.85546875" bestFit="1" customWidth="1"/>
    <col min="13069" max="13303" width="10.28515625" customWidth="1"/>
    <col min="13304" max="13304" width="5.140625" customWidth="1"/>
    <col min="13305" max="13305" width="19.85546875" customWidth="1"/>
    <col min="13306" max="13309" width="9.140625" customWidth="1"/>
    <col min="13313" max="13313" width="5.140625" customWidth="1"/>
    <col min="13314" max="13314" width="23.5703125" customWidth="1"/>
    <col min="13315" max="13315" width="9.140625" customWidth="1"/>
    <col min="13316" max="13316" width="11.28515625" customWidth="1"/>
    <col min="13317" max="13317" width="10.140625" customWidth="1"/>
    <col min="13318" max="13318" width="9.7109375" customWidth="1"/>
    <col min="13319" max="13319" width="9.85546875" customWidth="1"/>
    <col min="13320" max="13320" width="9.140625" customWidth="1"/>
    <col min="13321" max="13321" width="9.28515625" customWidth="1"/>
    <col min="13322" max="13322" width="11.140625" customWidth="1"/>
    <col min="13323" max="13323" width="15.5703125" customWidth="1"/>
    <col min="13324" max="13324" width="9.85546875" bestFit="1" customWidth="1"/>
    <col min="13325" max="13559" width="10.28515625" customWidth="1"/>
    <col min="13560" max="13560" width="5.140625" customWidth="1"/>
    <col min="13561" max="13561" width="19.85546875" customWidth="1"/>
    <col min="13562" max="13565" width="9.140625" customWidth="1"/>
    <col min="13569" max="13569" width="5.140625" customWidth="1"/>
    <col min="13570" max="13570" width="23.5703125" customWidth="1"/>
    <col min="13571" max="13571" width="9.140625" customWidth="1"/>
    <col min="13572" max="13572" width="11.28515625" customWidth="1"/>
    <col min="13573" max="13573" width="10.140625" customWidth="1"/>
    <col min="13574" max="13574" width="9.7109375" customWidth="1"/>
    <col min="13575" max="13575" width="9.85546875" customWidth="1"/>
    <col min="13576" max="13576" width="9.140625" customWidth="1"/>
    <col min="13577" max="13577" width="9.28515625" customWidth="1"/>
    <col min="13578" max="13578" width="11.140625" customWidth="1"/>
    <col min="13579" max="13579" width="15.5703125" customWidth="1"/>
    <col min="13580" max="13580" width="9.85546875" bestFit="1" customWidth="1"/>
    <col min="13581" max="13815" width="10.28515625" customWidth="1"/>
    <col min="13816" max="13816" width="5.140625" customWidth="1"/>
    <col min="13817" max="13817" width="19.85546875" customWidth="1"/>
    <col min="13818" max="13821" width="9.140625" customWidth="1"/>
    <col min="13825" max="13825" width="5.140625" customWidth="1"/>
    <col min="13826" max="13826" width="23.5703125" customWidth="1"/>
    <col min="13827" max="13827" width="9.140625" customWidth="1"/>
    <col min="13828" max="13828" width="11.28515625" customWidth="1"/>
    <col min="13829" max="13829" width="10.140625" customWidth="1"/>
    <col min="13830" max="13830" width="9.7109375" customWidth="1"/>
    <col min="13831" max="13831" width="9.85546875" customWidth="1"/>
    <col min="13832" max="13832" width="9.140625" customWidth="1"/>
    <col min="13833" max="13833" width="9.28515625" customWidth="1"/>
    <col min="13834" max="13834" width="11.140625" customWidth="1"/>
    <col min="13835" max="13835" width="15.5703125" customWidth="1"/>
    <col min="13836" max="13836" width="9.85546875" bestFit="1" customWidth="1"/>
    <col min="13837" max="14071" width="10.28515625" customWidth="1"/>
    <col min="14072" max="14072" width="5.140625" customWidth="1"/>
    <col min="14073" max="14073" width="19.85546875" customWidth="1"/>
    <col min="14074" max="14077" width="9.140625" customWidth="1"/>
    <col min="14081" max="14081" width="5.140625" customWidth="1"/>
    <col min="14082" max="14082" width="23.5703125" customWidth="1"/>
    <col min="14083" max="14083" width="9.140625" customWidth="1"/>
    <col min="14084" max="14084" width="11.28515625" customWidth="1"/>
    <col min="14085" max="14085" width="10.140625" customWidth="1"/>
    <col min="14086" max="14086" width="9.7109375" customWidth="1"/>
    <col min="14087" max="14087" width="9.85546875" customWidth="1"/>
    <col min="14088" max="14088" width="9.140625" customWidth="1"/>
    <col min="14089" max="14089" width="9.28515625" customWidth="1"/>
    <col min="14090" max="14090" width="11.140625" customWidth="1"/>
    <col min="14091" max="14091" width="15.5703125" customWidth="1"/>
    <col min="14092" max="14092" width="9.85546875" bestFit="1" customWidth="1"/>
    <col min="14093" max="14327" width="10.28515625" customWidth="1"/>
    <col min="14328" max="14328" width="5.140625" customWidth="1"/>
    <col min="14329" max="14329" width="19.85546875" customWidth="1"/>
    <col min="14330" max="14333" width="9.140625" customWidth="1"/>
    <col min="14337" max="14337" width="5.140625" customWidth="1"/>
    <col min="14338" max="14338" width="23.5703125" customWidth="1"/>
    <col min="14339" max="14339" width="9.140625" customWidth="1"/>
    <col min="14340" max="14340" width="11.28515625" customWidth="1"/>
    <col min="14341" max="14341" width="10.140625" customWidth="1"/>
    <col min="14342" max="14342" width="9.7109375" customWidth="1"/>
    <col min="14343" max="14343" width="9.85546875" customWidth="1"/>
    <col min="14344" max="14344" width="9.140625" customWidth="1"/>
    <col min="14345" max="14345" width="9.28515625" customWidth="1"/>
    <col min="14346" max="14346" width="11.140625" customWidth="1"/>
    <col min="14347" max="14347" width="15.5703125" customWidth="1"/>
    <col min="14348" max="14348" width="9.85546875" bestFit="1" customWidth="1"/>
    <col min="14349" max="14583" width="10.28515625" customWidth="1"/>
    <col min="14584" max="14584" width="5.140625" customWidth="1"/>
    <col min="14585" max="14585" width="19.85546875" customWidth="1"/>
    <col min="14586" max="14589" width="9.140625" customWidth="1"/>
    <col min="14593" max="14593" width="5.140625" customWidth="1"/>
    <col min="14594" max="14594" width="23.5703125" customWidth="1"/>
    <col min="14595" max="14595" width="9.140625" customWidth="1"/>
    <col min="14596" max="14596" width="11.28515625" customWidth="1"/>
    <col min="14597" max="14597" width="10.140625" customWidth="1"/>
    <col min="14598" max="14598" width="9.7109375" customWidth="1"/>
    <col min="14599" max="14599" width="9.85546875" customWidth="1"/>
    <col min="14600" max="14600" width="9.140625" customWidth="1"/>
    <col min="14601" max="14601" width="9.28515625" customWidth="1"/>
    <col min="14602" max="14602" width="11.140625" customWidth="1"/>
    <col min="14603" max="14603" width="15.5703125" customWidth="1"/>
    <col min="14604" max="14604" width="9.85546875" bestFit="1" customWidth="1"/>
    <col min="14605" max="14839" width="10.28515625" customWidth="1"/>
    <col min="14840" max="14840" width="5.140625" customWidth="1"/>
    <col min="14841" max="14841" width="19.85546875" customWidth="1"/>
    <col min="14842" max="14845" width="9.140625" customWidth="1"/>
    <col min="14849" max="14849" width="5.140625" customWidth="1"/>
    <col min="14850" max="14850" width="23.5703125" customWidth="1"/>
    <col min="14851" max="14851" width="9.140625" customWidth="1"/>
    <col min="14852" max="14852" width="11.28515625" customWidth="1"/>
    <col min="14853" max="14853" width="10.140625" customWidth="1"/>
    <col min="14854" max="14854" width="9.7109375" customWidth="1"/>
    <col min="14855" max="14855" width="9.85546875" customWidth="1"/>
    <col min="14856" max="14856" width="9.140625" customWidth="1"/>
    <col min="14857" max="14857" width="9.28515625" customWidth="1"/>
    <col min="14858" max="14858" width="11.140625" customWidth="1"/>
    <col min="14859" max="14859" width="15.5703125" customWidth="1"/>
    <col min="14860" max="14860" width="9.85546875" bestFit="1" customWidth="1"/>
    <col min="14861" max="15095" width="10.28515625" customWidth="1"/>
    <col min="15096" max="15096" width="5.140625" customWidth="1"/>
    <col min="15097" max="15097" width="19.85546875" customWidth="1"/>
    <col min="15098" max="15101" width="9.140625" customWidth="1"/>
    <col min="15105" max="15105" width="5.140625" customWidth="1"/>
    <col min="15106" max="15106" width="23.5703125" customWidth="1"/>
    <col min="15107" max="15107" width="9.140625" customWidth="1"/>
    <col min="15108" max="15108" width="11.28515625" customWidth="1"/>
    <col min="15109" max="15109" width="10.140625" customWidth="1"/>
    <col min="15110" max="15110" width="9.7109375" customWidth="1"/>
    <col min="15111" max="15111" width="9.85546875" customWidth="1"/>
    <col min="15112" max="15112" width="9.140625" customWidth="1"/>
    <col min="15113" max="15113" width="9.28515625" customWidth="1"/>
    <col min="15114" max="15114" width="11.140625" customWidth="1"/>
    <col min="15115" max="15115" width="15.5703125" customWidth="1"/>
    <col min="15116" max="15116" width="9.85546875" bestFit="1" customWidth="1"/>
    <col min="15117" max="15351" width="10.28515625" customWidth="1"/>
    <col min="15352" max="15352" width="5.140625" customWidth="1"/>
    <col min="15353" max="15353" width="19.85546875" customWidth="1"/>
    <col min="15354" max="15357" width="9.140625" customWidth="1"/>
    <col min="15361" max="15361" width="5.140625" customWidth="1"/>
    <col min="15362" max="15362" width="23.5703125" customWidth="1"/>
    <col min="15363" max="15363" width="9.140625" customWidth="1"/>
    <col min="15364" max="15364" width="11.28515625" customWidth="1"/>
    <col min="15365" max="15365" width="10.140625" customWidth="1"/>
    <col min="15366" max="15366" width="9.7109375" customWidth="1"/>
    <col min="15367" max="15367" width="9.85546875" customWidth="1"/>
    <col min="15368" max="15368" width="9.140625" customWidth="1"/>
    <col min="15369" max="15369" width="9.28515625" customWidth="1"/>
    <col min="15370" max="15370" width="11.140625" customWidth="1"/>
    <col min="15371" max="15371" width="15.5703125" customWidth="1"/>
    <col min="15372" max="15372" width="9.85546875" bestFit="1" customWidth="1"/>
    <col min="15373" max="15607" width="10.28515625" customWidth="1"/>
    <col min="15608" max="15608" width="5.140625" customWidth="1"/>
    <col min="15609" max="15609" width="19.85546875" customWidth="1"/>
    <col min="15610" max="15613" width="9.140625" customWidth="1"/>
    <col min="15617" max="15617" width="5.140625" customWidth="1"/>
    <col min="15618" max="15618" width="23.5703125" customWidth="1"/>
    <col min="15619" max="15619" width="9.140625" customWidth="1"/>
    <col min="15620" max="15620" width="11.28515625" customWidth="1"/>
    <col min="15621" max="15621" width="10.140625" customWidth="1"/>
    <col min="15622" max="15622" width="9.7109375" customWidth="1"/>
    <col min="15623" max="15623" width="9.85546875" customWidth="1"/>
    <col min="15624" max="15624" width="9.140625" customWidth="1"/>
    <col min="15625" max="15625" width="9.28515625" customWidth="1"/>
    <col min="15626" max="15626" width="11.140625" customWidth="1"/>
    <col min="15627" max="15627" width="15.5703125" customWidth="1"/>
    <col min="15628" max="15628" width="9.85546875" bestFit="1" customWidth="1"/>
    <col min="15629" max="15863" width="10.28515625" customWidth="1"/>
    <col min="15864" max="15864" width="5.140625" customWidth="1"/>
    <col min="15865" max="15865" width="19.85546875" customWidth="1"/>
    <col min="15866" max="15869" width="9.140625" customWidth="1"/>
    <col min="15873" max="15873" width="5.140625" customWidth="1"/>
    <col min="15874" max="15874" width="23.5703125" customWidth="1"/>
    <col min="15875" max="15875" width="9.140625" customWidth="1"/>
    <col min="15876" max="15876" width="11.28515625" customWidth="1"/>
    <col min="15877" max="15877" width="10.140625" customWidth="1"/>
    <col min="15878" max="15878" width="9.7109375" customWidth="1"/>
    <col min="15879" max="15879" width="9.85546875" customWidth="1"/>
    <col min="15880" max="15880" width="9.140625" customWidth="1"/>
    <col min="15881" max="15881" width="9.28515625" customWidth="1"/>
    <col min="15882" max="15882" width="11.140625" customWidth="1"/>
    <col min="15883" max="15883" width="15.5703125" customWidth="1"/>
    <col min="15884" max="15884" width="9.85546875" bestFit="1" customWidth="1"/>
    <col min="15885" max="16119" width="10.28515625" customWidth="1"/>
    <col min="16120" max="16120" width="5.140625" customWidth="1"/>
    <col min="16121" max="16121" width="19.85546875" customWidth="1"/>
    <col min="16122" max="16125" width="9.140625" customWidth="1"/>
    <col min="16129" max="16129" width="5.140625" customWidth="1"/>
    <col min="16130" max="16130" width="23.5703125" customWidth="1"/>
    <col min="16131" max="16131" width="9.140625" customWidth="1"/>
    <col min="16132" max="16132" width="11.28515625" customWidth="1"/>
    <col min="16133" max="16133" width="10.140625" customWidth="1"/>
    <col min="16134" max="16134" width="9.7109375" customWidth="1"/>
    <col min="16135" max="16135" width="9.85546875" customWidth="1"/>
    <col min="16136" max="16136" width="9.140625" customWidth="1"/>
    <col min="16137" max="16137" width="9.28515625" customWidth="1"/>
    <col min="16138" max="16138" width="11.140625" customWidth="1"/>
    <col min="16139" max="16139" width="15.5703125" customWidth="1"/>
    <col min="16140" max="16140" width="9.85546875" bestFit="1" customWidth="1"/>
    <col min="16141" max="16375" width="10.28515625" customWidth="1"/>
    <col min="16376" max="16376" width="5.140625" customWidth="1"/>
    <col min="16377" max="16377" width="19.85546875" customWidth="1"/>
    <col min="16378" max="16381" width="9.140625" customWidth="1"/>
  </cols>
  <sheetData>
    <row r="1" spans="1:253">
      <c r="H1" s="1089" t="s">
        <v>849</v>
      </c>
      <c r="I1" s="1089"/>
      <c r="J1" s="1089"/>
    </row>
    <row r="2" spans="1:253" ht="39" customHeight="1">
      <c r="A2" s="1090" t="s">
        <v>850</v>
      </c>
      <c r="B2" s="1090"/>
      <c r="C2" s="1090"/>
      <c r="D2" s="1090"/>
      <c r="E2" s="1090"/>
      <c r="F2" s="1090"/>
      <c r="G2" s="1090"/>
      <c r="H2" s="1090"/>
      <c r="I2" s="1090"/>
      <c r="J2" s="1090"/>
    </row>
    <row r="3" spans="1:253" ht="16.5" customHeight="1">
      <c r="A3" s="1091" t="str">
        <f>'09a. Chi HX'!A38:K38</f>
        <v>(Kèm theo Tờ trình số         /TTr-UBND ngày      tháng       năm 2023 của UBND tỉnh)</v>
      </c>
      <c r="B3" s="1091"/>
      <c r="C3" s="1091"/>
      <c r="D3" s="1091"/>
      <c r="E3" s="1091"/>
      <c r="F3" s="1091"/>
      <c r="G3" s="1091"/>
      <c r="H3" s="1091"/>
      <c r="I3" s="1091"/>
      <c r="J3" s="1091"/>
    </row>
    <row r="4" spans="1:253">
      <c r="A4" s="587"/>
      <c r="B4" s="587"/>
      <c r="C4" s="587"/>
      <c r="D4" s="587"/>
      <c r="E4" s="588"/>
      <c r="F4" s="588"/>
      <c r="G4" s="588"/>
      <c r="H4" s="1092" t="s">
        <v>67</v>
      </c>
      <c r="I4" s="1092"/>
      <c r="J4" s="1092"/>
    </row>
    <row r="5" spans="1:253" ht="15.75" customHeight="1">
      <c r="A5" s="1093" t="s">
        <v>3</v>
      </c>
      <c r="B5" s="1093" t="s">
        <v>476</v>
      </c>
      <c r="C5" s="1093" t="s">
        <v>851</v>
      </c>
      <c r="D5" s="1093" t="s">
        <v>218</v>
      </c>
      <c r="E5" s="1093"/>
      <c r="F5" s="1093"/>
      <c r="G5" s="1093"/>
      <c r="H5" s="1093"/>
      <c r="I5" s="1093" t="s">
        <v>852</v>
      </c>
      <c r="J5" s="1095" t="s">
        <v>853</v>
      </c>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c r="BD5" s="589"/>
      <c r="BE5" s="589"/>
      <c r="BF5" s="589"/>
      <c r="BG5" s="589"/>
      <c r="BH5" s="589"/>
      <c r="BI5" s="589"/>
      <c r="BJ5" s="589"/>
      <c r="BK5" s="589"/>
      <c r="BL5" s="589"/>
      <c r="BM5" s="589"/>
      <c r="BN5" s="589"/>
      <c r="BO5" s="589"/>
      <c r="BP5" s="589"/>
      <c r="BQ5" s="589"/>
      <c r="BR5" s="589"/>
      <c r="BS5" s="589"/>
      <c r="BT5" s="589"/>
      <c r="BU5" s="589"/>
      <c r="BV5" s="589"/>
      <c r="BW5" s="589"/>
      <c r="BX5" s="589"/>
      <c r="BY5" s="589"/>
      <c r="BZ5" s="589"/>
      <c r="CA5" s="589"/>
      <c r="CB5" s="589"/>
      <c r="CC5" s="589"/>
      <c r="CD5" s="589"/>
      <c r="CE5" s="589"/>
      <c r="CF5" s="589"/>
      <c r="CG5" s="589"/>
      <c r="CH5" s="589"/>
      <c r="CI5" s="589"/>
      <c r="CJ5" s="589"/>
      <c r="CK5" s="589"/>
      <c r="CL5" s="589"/>
      <c r="CM5" s="589"/>
      <c r="CN5" s="589"/>
      <c r="CO5" s="589"/>
      <c r="CP5" s="589"/>
      <c r="CQ5" s="589"/>
      <c r="CR5" s="589"/>
      <c r="CS5" s="589"/>
      <c r="CT5" s="589"/>
      <c r="CU5" s="589"/>
      <c r="CV5" s="589"/>
      <c r="CW5" s="589"/>
      <c r="CX5" s="589"/>
      <c r="CY5" s="589"/>
      <c r="CZ5" s="589"/>
      <c r="DA5" s="589"/>
      <c r="DB5" s="589"/>
      <c r="DC5" s="589"/>
      <c r="DD5" s="589"/>
      <c r="DE5" s="589"/>
      <c r="DF5" s="589"/>
      <c r="DG5" s="589"/>
      <c r="DH5" s="589"/>
      <c r="DI5" s="589"/>
      <c r="DJ5" s="589"/>
      <c r="DK5" s="589"/>
      <c r="DL5" s="589"/>
      <c r="DM5" s="589"/>
      <c r="DN5" s="589"/>
      <c r="DO5" s="589"/>
      <c r="DP5" s="589"/>
      <c r="DQ5" s="589"/>
      <c r="DR5" s="589"/>
      <c r="DS5" s="589"/>
      <c r="DT5" s="589"/>
      <c r="DU5" s="589"/>
      <c r="DV5" s="589"/>
      <c r="DW5" s="589"/>
      <c r="DX5" s="589"/>
      <c r="DY5" s="589"/>
      <c r="DZ5" s="589"/>
      <c r="EA5" s="589"/>
      <c r="EB5" s="589"/>
      <c r="EC5" s="589"/>
      <c r="ED5" s="589"/>
      <c r="EE5" s="589"/>
      <c r="EF5" s="589"/>
      <c r="EG5" s="589"/>
      <c r="EH5" s="589"/>
      <c r="EI5" s="589"/>
      <c r="EJ5" s="589"/>
      <c r="EK5" s="589"/>
      <c r="EL5" s="589"/>
      <c r="EM5" s="589"/>
      <c r="EN5" s="589"/>
      <c r="EO5" s="589"/>
      <c r="EP5" s="589"/>
      <c r="EQ5" s="589"/>
      <c r="ER5" s="589"/>
      <c r="ES5" s="589"/>
      <c r="ET5" s="589"/>
      <c r="EU5" s="589"/>
      <c r="EV5" s="589"/>
      <c r="EW5" s="589"/>
      <c r="EX5" s="589"/>
      <c r="EY5" s="589"/>
      <c r="EZ5" s="589"/>
      <c r="FA5" s="589"/>
      <c r="FB5" s="589"/>
      <c r="FC5" s="589"/>
      <c r="FD5" s="589"/>
      <c r="FE5" s="589"/>
      <c r="FF5" s="589"/>
      <c r="FG5" s="589"/>
      <c r="FH5" s="589"/>
      <c r="FI5" s="589"/>
      <c r="FJ5" s="589"/>
      <c r="FK5" s="589"/>
      <c r="FL5" s="589"/>
      <c r="FM5" s="589"/>
      <c r="FN5" s="589"/>
      <c r="FO5" s="589"/>
      <c r="FP5" s="589"/>
      <c r="FQ5" s="589"/>
      <c r="FR5" s="589"/>
      <c r="FS5" s="589"/>
      <c r="FT5" s="589"/>
      <c r="FU5" s="589"/>
      <c r="FV5" s="589"/>
      <c r="FW5" s="589"/>
      <c r="FX5" s="589"/>
      <c r="FY5" s="589"/>
      <c r="FZ5" s="589"/>
      <c r="GA5" s="589"/>
      <c r="GB5" s="589"/>
      <c r="GC5" s="589"/>
      <c r="GD5" s="589"/>
      <c r="GE5" s="589"/>
      <c r="GF5" s="589"/>
      <c r="GG5" s="589"/>
      <c r="GH5" s="589"/>
      <c r="GI5" s="589"/>
      <c r="GJ5" s="589"/>
      <c r="GK5" s="589"/>
      <c r="GL5" s="589"/>
      <c r="GM5" s="589"/>
      <c r="GN5" s="589"/>
      <c r="GO5" s="589"/>
      <c r="GP5" s="589"/>
      <c r="GQ5" s="589"/>
      <c r="GR5" s="589"/>
      <c r="GS5" s="589"/>
      <c r="GT5" s="589"/>
      <c r="GU5" s="589"/>
      <c r="GV5" s="589"/>
      <c r="GW5" s="589"/>
      <c r="GX5" s="589"/>
      <c r="GY5" s="589"/>
      <c r="GZ5" s="589"/>
      <c r="HA5" s="589"/>
      <c r="HB5" s="589"/>
      <c r="HC5" s="589"/>
      <c r="HD5" s="589"/>
      <c r="HE5" s="589"/>
      <c r="HF5" s="589"/>
      <c r="HG5" s="589"/>
      <c r="HH5" s="589"/>
      <c r="HI5" s="589"/>
      <c r="HJ5" s="589"/>
      <c r="HK5" s="589"/>
      <c r="HL5" s="589"/>
      <c r="HM5" s="589"/>
      <c r="HN5" s="589"/>
      <c r="HO5" s="589"/>
      <c r="HP5" s="589"/>
      <c r="HQ5" s="589"/>
      <c r="HR5" s="589"/>
      <c r="HS5" s="589"/>
      <c r="HT5" s="589"/>
      <c r="HU5" s="589"/>
      <c r="HV5" s="589"/>
      <c r="HW5" s="589"/>
      <c r="HX5" s="589"/>
      <c r="HY5" s="589"/>
      <c r="HZ5" s="589"/>
      <c r="IA5" s="589"/>
      <c r="IB5" s="589"/>
      <c r="IC5" s="589"/>
      <c r="ID5" s="589"/>
      <c r="IE5" s="589"/>
      <c r="IF5" s="589"/>
      <c r="IG5" s="589"/>
      <c r="IH5" s="589"/>
      <c r="II5" s="589"/>
      <c r="IJ5" s="589"/>
      <c r="IK5" s="589"/>
      <c r="IL5" s="589"/>
      <c r="IM5" s="589"/>
      <c r="IN5" s="589"/>
      <c r="IO5" s="589"/>
      <c r="IP5" s="589"/>
      <c r="IQ5" s="589"/>
      <c r="IR5" s="589"/>
      <c r="IS5" s="589"/>
    </row>
    <row r="6" spans="1:253" ht="145.5" customHeight="1">
      <c r="A6" s="1094"/>
      <c r="B6" s="1094"/>
      <c r="C6" s="1094"/>
      <c r="D6" s="590" t="s">
        <v>854</v>
      </c>
      <c r="E6" s="590" t="s">
        <v>855</v>
      </c>
      <c r="F6" s="590" t="s">
        <v>856</v>
      </c>
      <c r="G6" s="590" t="s">
        <v>857</v>
      </c>
      <c r="H6" s="590" t="s">
        <v>858</v>
      </c>
      <c r="I6" s="1094"/>
      <c r="J6" s="1096"/>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89"/>
      <c r="BI6" s="589"/>
      <c r="BJ6" s="589"/>
      <c r="BK6" s="589"/>
      <c r="BL6" s="589"/>
      <c r="BM6" s="589"/>
      <c r="BN6" s="589"/>
      <c r="BO6" s="589"/>
      <c r="BP6" s="589"/>
      <c r="BQ6" s="589"/>
      <c r="BR6" s="589"/>
      <c r="BS6" s="589"/>
      <c r="BT6" s="589"/>
      <c r="BU6" s="589"/>
      <c r="BV6" s="589"/>
      <c r="BW6" s="589"/>
      <c r="BX6" s="589"/>
      <c r="BY6" s="589"/>
      <c r="BZ6" s="589"/>
      <c r="CA6" s="589"/>
      <c r="CB6" s="589"/>
      <c r="CC6" s="589"/>
      <c r="CD6" s="589"/>
      <c r="CE6" s="589"/>
      <c r="CF6" s="589"/>
      <c r="CG6" s="589"/>
      <c r="CH6" s="589"/>
      <c r="CI6" s="589"/>
      <c r="CJ6" s="589"/>
      <c r="CK6" s="589"/>
      <c r="CL6" s="589"/>
      <c r="CM6" s="589"/>
      <c r="CN6" s="589"/>
      <c r="CO6" s="589"/>
      <c r="CP6" s="589"/>
      <c r="CQ6" s="589"/>
      <c r="CR6" s="589"/>
      <c r="CS6" s="589"/>
      <c r="CT6" s="589"/>
      <c r="CU6" s="589"/>
      <c r="CV6" s="589"/>
      <c r="CW6" s="589"/>
      <c r="CX6" s="589"/>
      <c r="CY6" s="589"/>
      <c r="CZ6" s="589"/>
      <c r="DA6" s="589"/>
      <c r="DB6" s="589"/>
      <c r="DC6" s="589"/>
      <c r="DD6" s="589"/>
      <c r="DE6" s="589"/>
      <c r="DF6" s="589"/>
      <c r="DG6" s="589"/>
      <c r="DH6" s="589"/>
      <c r="DI6" s="589"/>
      <c r="DJ6" s="589"/>
      <c r="DK6" s="589"/>
      <c r="DL6" s="589"/>
      <c r="DM6" s="589"/>
      <c r="DN6" s="589"/>
      <c r="DO6" s="589"/>
      <c r="DP6" s="589"/>
      <c r="DQ6" s="589"/>
      <c r="DR6" s="589"/>
      <c r="DS6" s="589"/>
      <c r="DT6" s="589"/>
      <c r="DU6" s="589"/>
      <c r="DV6" s="589"/>
      <c r="DW6" s="589"/>
      <c r="DX6" s="589"/>
      <c r="DY6" s="589"/>
      <c r="DZ6" s="589"/>
      <c r="EA6" s="589"/>
      <c r="EB6" s="589"/>
      <c r="EC6" s="589"/>
      <c r="ED6" s="589"/>
      <c r="EE6" s="589"/>
      <c r="EF6" s="589"/>
      <c r="EG6" s="589"/>
      <c r="EH6" s="589"/>
      <c r="EI6" s="589"/>
      <c r="EJ6" s="589"/>
      <c r="EK6" s="589"/>
      <c r="EL6" s="589"/>
      <c r="EM6" s="589"/>
      <c r="EN6" s="589"/>
      <c r="EO6" s="589"/>
      <c r="EP6" s="589"/>
      <c r="EQ6" s="589"/>
      <c r="ER6" s="589"/>
      <c r="ES6" s="589"/>
      <c r="ET6" s="589"/>
      <c r="EU6" s="589"/>
      <c r="EV6" s="589"/>
      <c r="EW6" s="589"/>
      <c r="EX6" s="589"/>
      <c r="EY6" s="589"/>
      <c r="EZ6" s="589"/>
      <c r="FA6" s="589"/>
      <c r="FB6" s="589"/>
      <c r="FC6" s="589"/>
      <c r="FD6" s="589"/>
      <c r="FE6" s="589"/>
      <c r="FF6" s="589"/>
      <c r="FG6" s="589"/>
      <c r="FH6" s="589"/>
      <c r="FI6" s="589"/>
      <c r="FJ6" s="589"/>
      <c r="FK6" s="589"/>
      <c r="FL6" s="589"/>
      <c r="FM6" s="589"/>
      <c r="FN6" s="589"/>
      <c r="FO6" s="589"/>
      <c r="FP6" s="589"/>
      <c r="FQ6" s="589"/>
      <c r="FR6" s="589"/>
      <c r="FS6" s="589"/>
      <c r="FT6" s="589"/>
      <c r="FU6" s="589"/>
      <c r="FV6" s="589"/>
      <c r="FW6" s="589"/>
      <c r="FX6" s="589"/>
      <c r="FY6" s="589"/>
      <c r="FZ6" s="589"/>
      <c r="GA6" s="589"/>
      <c r="GB6" s="589"/>
      <c r="GC6" s="589"/>
      <c r="GD6" s="589"/>
      <c r="GE6" s="589"/>
      <c r="GF6" s="589"/>
      <c r="GG6" s="589"/>
      <c r="GH6" s="589"/>
      <c r="GI6" s="589"/>
      <c r="GJ6" s="589"/>
      <c r="GK6" s="589"/>
      <c r="GL6" s="589"/>
      <c r="GM6" s="589"/>
      <c r="GN6" s="589"/>
      <c r="GO6" s="589"/>
      <c r="GP6" s="589"/>
      <c r="GQ6" s="589"/>
      <c r="GR6" s="589"/>
      <c r="GS6" s="589"/>
      <c r="GT6" s="589"/>
      <c r="GU6" s="589"/>
      <c r="GV6" s="589"/>
      <c r="GW6" s="589"/>
      <c r="GX6" s="589"/>
      <c r="GY6" s="589"/>
      <c r="GZ6" s="589"/>
      <c r="HA6" s="589"/>
      <c r="HB6" s="589"/>
      <c r="HC6" s="589"/>
      <c r="HD6" s="589"/>
      <c r="HE6" s="589"/>
      <c r="HF6" s="589"/>
      <c r="HG6" s="589"/>
      <c r="HH6" s="589"/>
      <c r="HI6" s="589"/>
      <c r="HJ6" s="589"/>
      <c r="HK6" s="589"/>
      <c r="HL6" s="589"/>
      <c r="HM6" s="589"/>
      <c r="HN6" s="589"/>
      <c r="HO6" s="589"/>
      <c r="HP6" s="589"/>
      <c r="HQ6" s="589"/>
      <c r="HR6" s="589"/>
      <c r="HS6" s="589"/>
      <c r="HT6" s="589"/>
      <c r="HU6" s="589"/>
      <c r="HV6" s="589"/>
      <c r="HW6" s="589"/>
      <c r="HX6" s="589"/>
      <c r="HY6" s="589"/>
      <c r="HZ6" s="589"/>
      <c r="IA6" s="589"/>
      <c r="IB6" s="589"/>
      <c r="IC6" s="589"/>
      <c r="ID6" s="589"/>
      <c r="IE6" s="589"/>
      <c r="IF6" s="589"/>
      <c r="IG6" s="589"/>
      <c r="IH6" s="589"/>
      <c r="II6" s="589"/>
      <c r="IJ6" s="589"/>
      <c r="IK6" s="589"/>
      <c r="IL6" s="589"/>
      <c r="IM6" s="589"/>
      <c r="IN6" s="589"/>
      <c r="IO6" s="589"/>
      <c r="IP6" s="589"/>
      <c r="IQ6" s="589"/>
      <c r="IR6" s="589"/>
      <c r="IS6" s="589"/>
    </row>
    <row r="7" spans="1:253">
      <c r="A7" s="591"/>
      <c r="B7" s="591" t="s">
        <v>859</v>
      </c>
      <c r="C7" s="592">
        <f>SUM(C8:C15)</f>
        <v>397465</v>
      </c>
      <c r="D7" s="592">
        <f t="shared" ref="D7:J7" si="0">SUM(D8:D15)</f>
        <v>1226778.9739999999</v>
      </c>
      <c r="E7" s="592">
        <f t="shared" si="0"/>
        <v>1029326.974</v>
      </c>
      <c r="F7" s="592">
        <f t="shared" si="0"/>
        <v>120524</v>
      </c>
      <c r="G7" s="592">
        <f t="shared" si="0"/>
        <v>0</v>
      </c>
      <c r="H7" s="592">
        <f t="shared" si="0"/>
        <v>76928</v>
      </c>
      <c r="I7" s="592">
        <f t="shared" si="0"/>
        <v>42485.491000000002</v>
      </c>
      <c r="J7" s="592">
        <f t="shared" si="0"/>
        <v>871799.46500000008</v>
      </c>
      <c r="K7" s="592"/>
      <c r="L7" s="593"/>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4"/>
      <c r="CB7" s="594"/>
      <c r="CC7" s="594"/>
      <c r="CD7" s="594"/>
      <c r="CE7" s="594"/>
      <c r="CF7" s="594"/>
      <c r="CG7" s="594"/>
      <c r="CH7" s="594"/>
      <c r="CI7" s="594"/>
      <c r="CJ7" s="594"/>
      <c r="CK7" s="594"/>
      <c r="CL7" s="594"/>
      <c r="CM7" s="594"/>
      <c r="CN7" s="594"/>
      <c r="CO7" s="594"/>
      <c r="CP7" s="594"/>
      <c r="CQ7" s="594"/>
      <c r="CR7" s="594"/>
      <c r="CS7" s="594"/>
      <c r="CT7" s="594"/>
      <c r="CU7" s="594"/>
      <c r="CV7" s="594"/>
      <c r="CW7" s="594"/>
      <c r="CX7" s="594"/>
      <c r="CY7" s="594"/>
      <c r="CZ7" s="594"/>
      <c r="DA7" s="594"/>
      <c r="DB7" s="594"/>
      <c r="DC7" s="594"/>
      <c r="DD7" s="594"/>
      <c r="DE7" s="594"/>
      <c r="DF7" s="594"/>
      <c r="DG7" s="594"/>
      <c r="DH7" s="594"/>
      <c r="DI7" s="594"/>
      <c r="DJ7" s="594"/>
      <c r="DK7" s="594"/>
      <c r="DL7" s="594"/>
      <c r="DM7" s="594"/>
      <c r="DN7" s="594"/>
      <c r="DO7" s="594"/>
      <c r="DP7" s="594"/>
      <c r="DQ7" s="594"/>
      <c r="DR7" s="594"/>
      <c r="DS7" s="594"/>
      <c r="DT7" s="594"/>
      <c r="DU7" s="594"/>
      <c r="DV7" s="594"/>
      <c r="DW7" s="594"/>
      <c r="DX7" s="594"/>
      <c r="DY7" s="594"/>
      <c r="DZ7" s="594"/>
      <c r="EA7" s="594"/>
      <c r="EB7" s="594"/>
      <c r="EC7" s="594"/>
      <c r="ED7" s="594"/>
      <c r="EE7" s="594"/>
      <c r="EF7" s="594"/>
      <c r="EG7" s="594"/>
      <c r="EH7" s="594"/>
      <c r="EI7" s="594"/>
      <c r="EJ7" s="594"/>
      <c r="EK7" s="594"/>
      <c r="EL7" s="594"/>
      <c r="EM7" s="594"/>
      <c r="EN7" s="594"/>
      <c r="EO7" s="594"/>
      <c r="EP7" s="594"/>
      <c r="EQ7" s="594"/>
      <c r="ER7" s="594"/>
      <c r="ES7" s="594"/>
      <c r="ET7" s="594"/>
      <c r="EU7" s="594"/>
      <c r="EV7" s="594"/>
      <c r="EW7" s="594"/>
      <c r="EX7" s="594"/>
      <c r="EY7" s="594"/>
      <c r="EZ7" s="594"/>
      <c r="FA7" s="594"/>
      <c r="FB7" s="594"/>
      <c r="FC7" s="594"/>
      <c r="FD7" s="594"/>
      <c r="FE7" s="594"/>
      <c r="FF7" s="594"/>
      <c r="FG7" s="594"/>
      <c r="FH7" s="594"/>
      <c r="FI7" s="594"/>
      <c r="FJ7" s="594"/>
      <c r="FK7" s="594"/>
      <c r="FL7" s="594"/>
      <c r="FM7" s="594"/>
      <c r="FN7" s="594"/>
      <c r="FO7" s="594"/>
      <c r="FP7" s="594"/>
      <c r="FQ7" s="594"/>
      <c r="FR7" s="594"/>
      <c r="FS7" s="594"/>
      <c r="FT7" s="594"/>
      <c r="FU7" s="594"/>
      <c r="FV7" s="594"/>
      <c r="FW7" s="594"/>
      <c r="FX7" s="594"/>
      <c r="FY7" s="594"/>
      <c r="FZ7" s="594"/>
      <c r="GA7" s="594"/>
      <c r="GB7" s="594"/>
      <c r="GC7" s="594"/>
      <c r="GD7" s="594"/>
      <c r="GE7" s="594"/>
      <c r="GF7" s="594"/>
      <c r="GG7" s="594"/>
      <c r="GH7" s="594"/>
      <c r="GI7" s="594"/>
      <c r="GJ7" s="594"/>
      <c r="GK7" s="594"/>
      <c r="GL7" s="594"/>
      <c r="GM7" s="594"/>
      <c r="GN7" s="594"/>
      <c r="GO7" s="594"/>
      <c r="GP7" s="594"/>
      <c r="GQ7" s="594"/>
      <c r="GR7" s="594"/>
      <c r="GS7" s="594"/>
      <c r="GT7" s="594"/>
      <c r="GU7" s="594"/>
      <c r="GV7" s="594"/>
      <c r="GW7" s="594"/>
      <c r="GX7" s="594"/>
      <c r="GY7" s="594"/>
      <c r="GZ7" s="594"/>
      <c r="HA7" s="594"/>
      <c r="HB7" s="594"/>
      <c r="HC7" s="594"/>
      <c r="HD7" s="594"/>
      <c r="HE7" s="594"/>
      <c r="HF7" s="594"/>
      <c r="HG7" s="594"/>
      <c r="HH7" s="594"/>
      <c r="HI7" s="594"/>
      <c r="HJ7" s="594"/>
      <c r="HK7" s="594"/>
      <c r="HL7" s="594"/>
      <c r="HM7" s="594"/>
      <c r="HN7" s="594"/>
      <c r="HO7" s="594"/>
      <c r="HP7" s="594"/>
      <c r="HQ7" s="594"/>
      <c r="HR7" s="594"/>
      <c r="HS7" s="594"/>
      <c r="HT7" s="594"/>
      <c r="HU7" s="594"/>
      <c r="HV7" s="594"/>
      <c r="HW7" s="594"/>
      <c r="HX7" s="594"/>
      <c r="HY7" s="594"/>
      <c r="HZ7" s="594"/>
      <c r="IA7" s="594"/>
      <c r="IB7" s="594"/>
      <c r="IC7" s="594"/>
      <c r="ID7" s="594"/>
      <c r="IE7" s="594"/>
      <c r="IF7" s="594"/>
      <c r="IG7" s="594"/>
      <c r="IH7" s="594"/>
      <c r="II7" s="594"/>
      <c r="IJ7" s="594"/>
      <c r="IK7" s="594"/>
      <c r="IL7" s="594"/>
      <c r="IM7" s="594"/>
      <c r="IN7" s="594"/>
      <c r="IO7" s="594"/>
      <c r="IP7" s="594"/>
      <c r="IQ7" s="594"/>
      <c r="IR7" s="594"/>
      <c r="IS7" s="594"/>
    </row>
    <row r="8" spans="1:253">
      <c r="A8" s="595">
        <v>1</v>
      </c>
      <c r="B8" s="596" t="s">
        <v>860</v>
      </c>
      <c r="C8" s="597">
        <f>[2]CCTL!C10</f>
        <v>64100</v>
      </c>
      <c r="D8" s="597">
        <f>SUM(E8:H8)</f>
        <v>423713.37300000002</v>
      </c>
      <c r="E8" s="597">
        <f>[2]CCTL!P10+[2]CCTL!Q10+[2]CCTL!S10</f>
        <v>411097.37300000002</v>
      </c>
      <c r="F8" s="597">
        <f>[2]CCTL!T10</f>
        <v>0</v>
      </c>
      <c r="G8" s="597"/>
      <c r="H8" s="597">
        <f>[2]CCTL!V10</f>
        <v>12616</v>
      </c>
      <c r="I8" s="597">
        <v>0</v>
      </c>
      <c r="J8" s="597">
        <f>D8+I8-C8</f>
        <v>359613.37300000002</v>
      </c>
      <c r="K8" s="587"/>
      <c r="L8" s="587"/>
    </row>
    <row r="9" spans="1:253">
      <c r="A9" s="595">
        <v>2</v>
      </c>
      <c r="B9" s="596" t="s">
        <v>861</v>
      </c>
      <c r="C9" s="598">
        <f>[2]CCTL!C13</f>
        <v>46690</v>
      </c>
      <c r="D9" s="597">
        <f t="shared" ref="D9:D14" si="1">SUM(E9:H9)</f>
        <v>92630.925999999992</v>
      </c>
      <c r="E9" s="597">
        <f>[2]CCTL!P13+[2]CCTL!Q13+[2]CCTL!R13+[2]CCTL!S13</f>
        <v>83885.925999999992</v>
      </c>
      <c r="F9" s="597">
        <f>[2]CCTL!T13</f>
        <v>0</v>
      </c>
      <c r="G9" s="597"/>
      <c r="H9" s="597">
        <f>[2]CCTL!V13</f>
        <v>8745</v>
      </c>
      <c r="I9" s="597">
        <v>0</v>
      </c>
      <c r="J9" s="597">
        <f t="shared" ref="J9:J14" si="2">D9+I9-C9</f>
        <v>45940.925999999992</v>
      </c>
      <c r="K9" s="587"/>
    </row>
    <row r="10" spans="1:253">
      <c r="A10" s="595">
        <v>3</v>
      </c>
      <c r="B10" s="597" t="s">
        <v>862</v>
      </c>
      <c r="C10" s="598">
        <f>[2]CCTL!C16</f>
        <v>39351</v>
      </c>
      <c r="D10" s="597">
        <f t="shared" si="1"/>
        <v>24055.629999999997</v>
      </c>
      <c r="E10" s="597">
        <f>[2]CCTL!P16+[2]CCTL!Q16+[2]CCTL!R16+[2]CCTL!S16</f>
        <v>16318.629999999997</v>
      </c>
      <c r="F10" s="597">
        <f>[2]CCTL!T16</f>
        <v>0</v>
      </c>
      <c r="G10" s="597"/>
      <c r="H10" s="597">
        <f>[2]CCTL!V16</f>
        <v>7737</v>
      </c>
      <c r="I10" s="597">
        <f>[2]CCTL!AC16</f>
        <v>15295.370000000003</v>
      </c>
      <c r="J10" s="597">
        <f t="shared" si="2"/>
        <v>0</v>
      </c>
      <c r="K10" s="587"/>
    </row>
    <row r="11" spans="1:253">
      <c r="A11" s="595">
        <v>4</v>
      </c>
      <c r="B11" s="597" t="s">
        <v>863</v>
      </c>
      <c r="C11" s="598">
        <f>[2]CCTL!C19</f>
        <v>55131</v>
      </c>
      <c r="D11" s="597">
        <f t="shared" si="1"/>
        <v>86874.928</v>
      </c>
      <c r="E11" s="597">
        <f>[2]CCTL!P19+[2]CCTL!Q19+[2]CCTL!R19+[2]CCTL!S19</f>
        <v>27865.928</v>
      </c>
      <c r="F11" s="597">
        <f>[2]CCTL!T19</f>
        <v>48019</v>
      </c>
      <c r="G11" s="597"/>
      <c r="H11" s="597">
        <f>[2]CCTL!V19</f>
        <v>10990</v>
      </c>
      <c r="I11" s="597">
        <v>0</v>
      </c>
      <c r="J11" s="597">
        <f t="shared" si="2"/>
        <v>31743.928</v>
      </c>
      <c r="K11" s="587"/>
    </row>
    <row r="12" spans="1:253">
      <c r="A12" s="595">
        <v>5</v>
      </c>
      <c r="B12" s="597" t="s">
        <v>864</v>
      </c>
      <c r="C12" s="598">
        <f>[2]CCTL!C22</f>
        <v>54420</v>
      </c>
      <c r="D12" s="597">
        <f t="shared" si="1"/>
        <v>37608.434999999998</v>
      </c>
      <c r="E12" s="597">
        <f>[2]CCTL!P22+[2]CCTL!Q22+[2]CCTL!R22+[2]CCTL!S22</f>
        <v>21154.435000000001</v>
      </c>
      <c r="F12" s="597">
        <f>[2]CCTL!T22</f>
        <v>5917</v>
      </c>
      <c r="G12" s="597"/>
      <c r="H12" s="597">
        <f>[2]CCTL!V22</f>
        <v>10537</v>
      </c>
      <c r="I12" s="597">
        <f>[2]CCTL!AC22</f>
        <v>20051.565000000002</v>
      </c>
      <c r="J12" s="597">
        <f t="shared" si="2"/>
        <v>3240</v>
      </c>
      <c r="K12" s="587"/>
    </row>
    <row r="13" spans="1:253">
      <c r="A13" s="595">
        <v>6</v>
      </c>
      <c r="B13" s="597" t="s">
        <v>865</v>
      </c>
      <c r="C13" s="598">
        <f>[2]CCTL!C25</f>
        <v>49119</v>
      </c>
      <c r="D13" s="597">
        <f t="shared" si="1"/>
        <v>160286.50700000001</v>
      </c>
      <c r="E13" s="597">
        <f>[2]CCTL!P25+[2]CCTL!Q25+[2]CCTL!R25+[2]CCTL!S25</f>
        <v>132649.50700000001</v>
      </c>
      <c r="F13" s="597">
        <f>[2]CCTL!T25</f>
        <v>18781</v>
      </c>
      <c r="G13" s="597"/>
      <c r="H13" s="597">
        <f>[2]CCTL!V25</f>
        <v>8856</v>
      </c>
      <c r="I13" s="597">
        <v>0</v>
      </c>
      <c r="J13" s="597">
        <f t="shared" si="2"/>
        <v>111167.50700000001</v>
      </c>
      <c r="K13" s="587"/>
    </row>
    <row r="14" spans="1:253">
      <c r="A14" s="595">
        <v>7</v>
      </c>
      <c r="B14" s="597" t="s">
        <v>866</v>
      </c>
      <c r="C14" s="598">
        <f>[2]CCTL!C28</f>
        <v>51822</v>
      </c>
      <c r="D14" s="597">
        <f t="shared" si="1"/>
        <v>371915.73100000009</v>
      </c>
      <c r="E14" s="597">
        <f>[2]CCTL!P28+[2]CCTL!Q28+[2]CCTL!R28+[2]CCTL!S28</f>
        <v>315065.73100000009</v>
      </c>
      <c r="F14" s="597">
        <f>[2]CCTL!T28</f>
        <v>47807</v>
      </c>
      <c r="G14" s="597"/>
      <c r="H14" s="597">
        <f>[2]CCTL!V28</f>
        <v>9043</v>
      </c>
      <c r="I14" s="597">
        <v>0</v>
      </c>
      <c r="J14" s="597">
        <f t="shared" si="2"/>
        <v>320093.73100000009</v>
      </c>
      <c r="K14" s="587"/>
    </row>
    <row r="15" spans="1:253">
      <c r="A15" s="599">
        <v>8</v>
      </c>
      <c r="B15" s="600" t="s">
        <v>867</v>
      </c>
      <c r="C15" s="601">
        <f>[2]CCTL!C31</f>
        <v>36832</v>
      </c>
      <c r="D15" s="600">
        <f>SUM(E15:H15)</f>
        <v>29693.444000000003</v>
      </c>
      <c r="E15" s="600">
        <f>[2]CCTL!P31+[2]CCTL!Q31+[2]CCTL!R31+[2]CCTL!S31</f>
        <v>21289.444000000003</v>
      </c>
      <c r="F15" s="600">
        <f>[2]CCTL!T31</f>
        <v>0</v>
      </c>
      <c r="G15" s="600"/>
      <c r="H15" s="600">
        <f>[2]CCTL!V31</f>
        <v>8404</v>
      </c>
      <c r="I15" s="600">
        <f>[2]CCTL!AC31</f>
        <v>7138.5559999999969</v>
      </c>
      <c r="J15" s="600">
        <f>D15+I15-C15</f>
        <v>0</v>
      </c>
      <c r="K15" s="587"/>
    </row>
    <row r="16" spans="1:253">
      <c r="A16" s="602"/>
      <c r="B16" s="1087"/>
      <c r="C16" s="1087"/>
      <c r="D16" s="1087"/>
      <c r="E16" s="1087"/>
      <c r="F16" s="1087"/>
      <c r="G16" s="1087"/>
      <c r="H16" s="1087"/>
      <c r="I16" s="1087"/>
      <c r="J16" s="1087"/>
    </row>
    <row r="17" spans="1:10" ht="66" customHeight="1">
      <c r="A17" s="1088" t="s">
        <v>868</v>
      </c>
      <c r="B17" s="1088"/>
      <c r="C17" s="1088"/>
      <c r="D17" s="1088"/>
      <c r="E17" s="1088"/>
      <c r="F17" s="1088"/>
      <c r="G17" s="1088"/>
      <c r="H17" s="1088"/>
      <c r="I17" s="1088"/>
      <c r="J17" s="1088"/>
    </row>
    <row r="18" spans="1:10">
      <c r="A18" s="587"/>
      <c r="B18" s="587"/>
      <c r="C18" s="587"/>
      <c r="D18" s="587"/>
      <c r="E18" s="587"/>
      <c r="F18" s="587"/>
      <c r="G18" s="587"/>
      <c r="H18" s="587"/>
      <c r="I18" s="587"/>
      <c r="J18" s="587"/>
    </row>
    <row r="19" spans="1:10">
      <c r="A19" s="587"/>
      <c r="B19" s="587"/>
      <c r="C19" s="587"/>
      <c r="D19" s="587"/>
      <c r="E19" s="587"/>
      <c r="F19" s="587"/>
      <c r="G19" s="587"/>
      <c r="H19" s="587"/>
      <c r="I19" s="587"/>
      <c r="J19" s="587"/>
    </row>
    <row r="20" spans="1:10">
      <c r="A20" s="587"/>
      <c r="B20" s="587"/>
      <c r="C20" s="587"/>
      <c r="D20" s="587"/>
      <c r="E20" s="587"/>
      <c r="F20" s="587"/>
      <c r="G20" s="587"/>
      <c r="H20" s="587"/>
      <c r="I20" s="587"/>
      <c r="J20" s="587"/>
    </row>
    <row r="21" spans="1:10">
      <c r="A21" s="587"/>
      <c r="B21" s="587"/>
      <c r="C21" s="587"/>
      <c r="D21" s="587"/>
      <c r="E21" s="587"/>
      <c r="F21" s="587"/>
      <c r="G21" s="587"/>
      <c r="H21" s="587"/>
      <c r="I21" s="587"/>
      <c r="J21" s="587"/>
    </row>
    <row r="22" spans="1:10">
      <c r="A22" s="587"/>
      <c r="B22" s="587"/>
      <c r="C22" s="587"/>
      <c r="D22" s="587"/>
      <c r="E22" s="587"/>
      <c r="F22" s="587"/>
      <c r="G22" s="587"/>
      <c r="H22" s="587"/>
      <c r="I22" s="587"/>
      <c r="J22" s="587"/>
    </row>
    <row r="23" spans="1:10">
      <c r="A23" s="587"/>
      <c r="B23" s="587"/>
      <c r="C23" s="587"/>
      <c r="D23" s="587"/>
      <c r="E23" s="587"/>
      <c r="F23" s="587"/>
      <c r="G23" s="587"/>
      <c r="H23" s="587"/>
      <c r="I23" s="587"/>
      <c r="J23" s="587"/>
    </row>
    <row r="24" spans="1:10">
      <c r="A24" s="587"/>
      <c r="B24" s="587"/>
      <c r="C24" s="587"/>
      <c r="D24" s="587"/>
      <c r="E24" s="587"/>
      <c r="F24" s="587"/>
      <c r="G24" s="587"/>
      <c r="H24" s="587"/>
      <c r="I24" s="587"/>
      <c r="J24" s="587"/>
    </row>
    <row r="25" spans="1:10">
      <c r="A25" s="587"/>
      <c r="B25" s="587"/>
      <c r="C25" s="587"/>
      <c r="D25" s="587"/>
      <c r="E25" s="587"/>
      <c r="F25" s="587"/>
      <c r="G25" s="587"/>
      <c r="H25" s="587"/>
      <c r="I25" s="587"/>
      <c r="J25" s="587"/>
    </row>
    <row r="26" spans="1:10">
      <c r="A26" s="587"/>
      <c r="B26" s="587"/>
      <c r="C26" s="587"/>
      <c r="D26" s="587"/>
      <c r="E26" s="587"/>
      <c r="F26" s="587"/>
      <c r="G26" s="587"/>
      <c r="H26" s="587"/>
      <c r="I26" s="587"/>
      <c r="J26" s="587"/>
    </row>
    <row r="27" spans="1:10">
      <c r="A27" s="587"/>
      <c r="B27" s="587"/>
      <c r="C27" s="587"/>
      <c r="D27" s="587"/>
      <c r="E27" s="587"/>
      <c r="F27" s="587"/>
      <c r="G27" s="587"/>
      <c r="H27" s="587"/>
      <c r="I27" s="587"/>
      <c r="J27" s="587"/>
    </row>
    <row r="28" spans="1:10">
      <c r="A28" s="587"/>
      <c r="B28" s="587"/>
      <c r="C28" s="587"/>
      <c r="D28" s="587"/>
      <c r="E28" s="587"/>
      <c r="F28" s="587"/>
      <c r="G28" s="587"/>
      <c r="H28" s="587"/>
      <c r="I28" s="587"/>
      <c r="J28" s="587"/>
    </row>
    <row r="29" spans="1:10">
      <c r="A29" s="587"/>
      <c r="B29" s="587"/>
      <c r="C29" s="587"/>
      <c r="D29" s="587"/>
      <c r="E29" s="587"/>
      <c r="F29" s="587"/>
      <c r="G29" s="587"/>
      <c r="H29" s="587"/>
      <c r="I29" s="587"/>
      <c r="J29" s="587"/>
    </row>
    <row r="30" spans="1:10">
      <c r="A30" s="587"/>
      <c r="B30" s="587"/>
      <c r="C30" s="587"/>
      <c r="D30" s="587"/>
      <c r="E30" s="587"/>
      <c r="F30" s="587"/>
      <c r="G30" s="587"/>
      <c r="H30" s="587"/>
      <c r="I30" s="587"/>
      <c r="J30" s="587"/>
    </row>
    <row r="31" spans="1:10">
      <c r="A31" s="587"/>
      <c r="B31" s="587"/>
      <c r="C31" s="587"/>
      <c r="D31" s="587"/>
      <c r="E31" s="587"/>
      <c r="F31" s="587"/>
      <c r="G31" s="587"/>
      <c r="H31" s="587"/>
      <c r="I31" s="587"/>
      <c r="J31" s="587"/>
    </row>
    <row r="32" spans="1:10">
      <c r="A32" s="587"/>
      <c r="B32" s="587"/>
      <c r="C32" s="587"/>
      <c r="D32" s="587"/>
      <c r="E32" s="587"/>
      <c r="F32" s="587"/>
      <c r="G32" s="587"/>
      <c r="H32" s="587"/>
      <c r="I32" s="587"/>
      <c r="J32" s="587"/>
    </row>
    <row r="33" spans="1:10">
      <c r="A33" s="587"/>
      <c r="B33" s="587"/>
      <c r="C33" s="587"/>
      <c r="D33" s="587"/>
      <c r="E33" s="587"/>
      <c r="F33" s="587"/>
      <c r="G33" s="587"/>
      <c r="H33" s="587"/>
      <c r="I33" s="587"/>
      <c r="J33" s="587"/>
    </row>
    <row r="34" spans="1:10">
      <c r="A34" s="587"/>
      <c r="B34" s="587"/>
      <c r="C34" s="587"/>
      <c r="D34" s="587"/>
      <c r="E34" s="587"/>
      <c r="F34" s="587"/>
      <c r="G34" s="587"/>
      <c r="H34" s="587"/>
      <c r="I34" s="587"/>
      <c r="J34" s="587"/>
    </row>
    <row r="35" spans="1:10">
      <c r="A35" s="587"/>
      <c r="B35" s="587"/>
      <c r="C35" s="587"/>
      <c r="D35" s="587"/>
      <c r="E35" s="587"/>
      <c r="F35" s="587"/>
      <c r="G35" s="587"/>
      <c r="H35" s="587"/>
      <c r="I35" s="587"/>
      <c r="J35" s="587"/>
    </row>
    <row r="36" spans="1:10">
      <c r="A36" s="587"/>
      <c r="B36" s="587"/>
      <c r="C36" s="587"/>
      <c r="D36" s="587"/>
      <c r="E36" s="587"/>
      <c r="F36" s="587"/>
      <c r="G36" s="587"/>
      <c r="H36" s="587"/>
      <c r="I36" s="587"/>
      <c r="J36" s="587"/>
    </row>
    <row r="37" spans="1:10">
      <c r="A37" s="587"/>
      <c r="B37" s="587"/>
      <c r="C37" s="587"/>
      <c r="D37" s="587"/>
      <c r="E37" s="587"/>
      <c r="F37" s="587"/>
      <c r="G37" s="587"/>
      <c r="H37" s="587"/>
      <c r="I37" s="587"/>
      <c r="J37" s="587"/>
    </row>
    <row r="38" spans="1:10">
      <c r="A38" s="587"/>
      <c r="B38" s="587"/>
      <c r="C38" s="587"/>
      <c r="D38" s="587"/>
      <c r="E38" s="587"/>
      <c r="F38" s="587"/>
      <c r="G38" s="587"/>
      <c r="H38" s="587"/>
      <c r="I38" s="587"/>
      <c r="J38" s="587"/>
    </row>
    <row r="39" spans="1:10">
      <c r="A39" s="587"/>
      <c r="B39" s="587"/>
      <c r="C39" s="587"/>
      <c r="D39" s="587"/>
      <c r="E39" s="587"/>
      <c r="F39" s="587"/>
      <c r="G39" s="587"/>
      <c r="H39" s="587"/>
      <c r="I39" s="587"/>
      <c r="J39" s="587"/>
    </row>
    <row r="40" spans="1:10">
      <c r="A40" s="587"/>
      <c r="B40" s="587"/>
      <c r="C40" s="587"/>
      <c r="D40" s="587"/>
      <c r="E40" s="587"/>
      <c r="F40" s="587"/>
      <c r="G40" s="587"/>
      <c r="H40" s="587"/>
      <c r="I40" s="587"/>
      <c r="J40" s="587"/>
    </row>
    <row r="41" spans="1:10">
      <c r="A41" s="587"/>
      <c r="B41" s="587"/>
      <c r="C41" s="587"/>
      <c r="D41" s="587"/>
      <c r="E41" s="587"/>
      <c r="F41" s="587"/>
      <c r="G41" s="587"/>
      <c r="H41" s="587"/>
      <c r="I41" s="587"/>
      <c r="J41" s="587"/>
    </row>
    <row r="42" spans="1:10">
      <c r="A42" s="587"/>
      <c r="B42" s="587"/>
      <c r="C42" s="587"/>
      <c r="D42" s="587"/>
      <c r="E42" s="587"/>
      <c r="F42" s="587"/>
      <c r="G42" s="587"/>
      <c r="H42" s="587"/>
      <c r="I42" s="587"/>
      <c r="J42" s="587"/>
    </row>
    <row r="43" spans="1:10">
      <c r="A43" s="587"/>
      <c r="B43" s="587"/>
      <c r="C43" s="587"/>
      <c r="D43" s="587"/>
      <c r="E43" s="587"/>
      <c r="F43" s="587"/>
      <c r="G43" s="587"/>
      <c r="H43" s="587"/>
      <c r="I43" s="587"/>
      <c r="J43" s="587"/>
    </row>
    <row r="44" spans="1:10">
      <c r="A44" s="587"/>
      <c r="B44" s="587"/>
      <c r="C44" s="587"/>
      <c r="D44" s="587"/>
      <c r="E44" s="587"/>
      <c r="F44" s="587"/>
      <c r="G44" s="587"/>
      <c r="H44" s="587"/>
      <c r="I44" s="587"/>
      <c r="J44" s="587"/>
    </row>
    <row r="45" spans="1:10">
      <c r="A45" s="587"/>
      <c r="B45" s="587"/>
      <c r="C45" s="587"/>
      <c r="D45" s="587"/>
      <c r="E45" s="587"/>
      <c r="F45" s="587"/>
      <c r="G45" s="587"/>
      <c r="H45" s="587"/>
      <c r="I45" s="587"/>
      <c r="J45" s="587"/>
    </row>
    <row r="46" spans="1:10">
      <c r="A46" s="587"/>
      <c r="B46" s="587"/>
      <c r="C46" s="587"/>
      <c r="D46" s="587"/>
      <c r="E46" s="587"/>
      <c r="F46" s="587"/>
      <c r="G46" s="587"/>
      <c r="H46" s="587"/>
      <c r="I46" s="587"/>
      <c r="J46" s="587"/>
    </row>
    <row r="47" spans="1:10">
      <c r="A47" s="587"/>
      <c r="B47" s="587"/>
      <c r="C47" s="587"/>
      <c r="D47" s="587"/>
      <c r="E47" s="587"/>
      <c r="F47" s="587"/>
      <c r="G47" s="587"/>
      <c r="H47" s="587"/>
      <c r="I47" s="587"/>
      <c r="J47" s="587"/>
    </row>
    <row r="48" spans="1:10">
      <c r="A48" s="587"/>
      <c r="B48" s="587"/>
      <c r="C48" s="587"/>
      <c r="D48" s="587"/>
      <c r="E48" s="587"/>
      <c r="F48" s="587"/>
      <c r="G48" s="587"/>
      <c r="H48" s="587"/>
      <c r="I48" s="587"/>
      <c r="J48" s="587"/>
    </row>
    <row r="49" spans="1:10">
      <c r="A49" s="587"/>
      <c r="B49" s="587"/>
      <c r="C49" s="587"/>
      <c r="D49" s="587"/>
      <c r="E49" s="587"/>
      <c r="F49" s="587"/>
      <c r="G49" s="587"/>
      <c r="H49" s="587"/>
      <c r="I49" s="587"/>
      <c r="J49" s="587"/>
    </row>
    <row r="50" spans="1:10">
      <c r="A50" s="587"/>
      <c r="B50" s="587"/>
      <c r="C50" s="587"/>
      <c r="D50" s="587"/>
      <c r="E50" s="587"/>
      <c r="F50" s="587"/>
      <c r="G50" s="587"/>
      <c r="H50" s="587"/>
      <c r="I50" s="587"/>
      <c r="J50" s="587"/>
    </row>
    <row r="51" spans="1:10">
      <c r="A51" s="587"/>
      <c r="B51" s="587"/>
      <c r="C51" s="587"/>
      <c r="D51" s="587"/>
      <c r="E51" s="587"/>
      <c r="F51" s="587"/>
      <c r="G51" s="587"/>
      <c r="H51" s="587"/>
      <c r="I51" s="587"/>
      <c r="J51" s="587"/>
    </row>
    <row r="52" spans="1:10">
      <c r="A52" s="587"/>
      <c r="B52" s="587"/>
      <c r="C52" s="587"/>
      <c r="D52" s="587"/>
      <c r="E52" s="587"/>
      <c r="F52" s="587"/>
      <c r="G52" s="587"/>
      <c r="H52" s="587"/>
      <c r="I52" s="587"/>
      <c r="J52" s="587"/>
    </row>
    <row r="53" spans="1:10">
      <c r="A53" s="587"/>
      <c r="B53" s="587"/>
      <c r="C53" s="587"/>
      <c r="D53" s="587"/>
      <c r="E53" s="587"/>
      <c r="F53" s="587"/>
      <c r="G53" s="587"/>
      <c r="H53" s="587"/>
      <c r="I53" s="587"/>
      <c r="J53" s="587"/>
    </row>
    <row r="54" spans="1:10">
      <c r="A54" s="587"/>
      <c r="B54" s="587"/>
      <c r="C54" s="587"/>
      <c r="D54" s="587"/>
      <c r="E54" s="587"/>
      <c r="F54" s="587"/>
      <c r="G54" s="587"/>
      <c r="H54" s="587"/>
      <c r="I54" s="587"/>
      <c r="J54" s="587"/>
    </row>
    <row r="55" spans="1:10">
      <c r="A55" s="587"/>
      <c r="B55" s="587"/>
      <c r="C55" s="587"/>
      <c r="D55" s="587"/>
      <c r="E55" s="587"/>
      <c r="F55" s="587"/>
      <c r="G55" s="587"/>
      <c r="H55" s="587"/>
      <c r="I55" s="587"/>
      <c r="J55" s="587"/>
    </row>
    <row r="56" spans="1:10">
      <c r="A56" s="587"/>
      <c r="B56" s="587"/>
      <c r="C56" s="587"/>
      <c r="D56" s="587"/>
      <c r="E56" s="587"/>
      <c r="F56" s="587"/>
      <c r="G56" s="587"/>
      <c r="H56" s="587"/>
      <c r="I56" s="587"/>
      <c r="J56" s="587"/>
    </row>
    <row r="57" spans="1:10">
      <c r="A57" s="587"/>
      <c r="B57" s="587"/>
      <c r="C57" s="587"/>
      <c r="D57" s="587"/>
      <c r="E57" s="587"/>
      <c r="F57" s="587"/>
      <c r="G57" s="587"/>
      <c r="H57" s="587"/>
      <c r="I57" s="587"/>
      <c r="J57" s="587"/>
    </row>
    <row r="58" spans="1:10">
      <c r="A58" s="587"/>
      <c r="B58" s="587"/>
      <c r="C58" s="587"/>
      <c r="D58" s="587"/>
      <c r="E58" s="587"/>
      <c r="F58" s="587"/>
      <c r="G58" s="587"/>
      <c r="H58" s="587"/>
      <c r="I58" s="587"/>
      <c r="J58" s="587"/>
    </row>
    <row r="59" spans="1:10">
      <c r="A59" s="587"/>
      <c r="B59" s="587"/>
      <c r="C59" s="587"/>
      <c r="D59" s="587"/>
      <c r="E59" s="587"/>
      <c r="F59" s="587"/>
      <c r="G59" s="587"/>
      <c r="H59" s="587"/>
      <c r="I59" s="587"/>
      <c r="J59" s="587"/>
    </row>
    <row r="60" spans="1:10">
      <c r="A60" s="587"/>
      <c r="B60" s="587"/>
      <c r="C60" s="587"/>
      <c r="D60" s="587"/>
      <c r="E60" s="587"/>
      <c r="F60" s="587"/>
      <c r="G60" s="587"/>
      <c r="H60" s="587"/>
      <c r="I60" s="587"/>
      <c r="J60" s="587"/>
    </row>
    <row r="61" spans="1:10">
      <c r="A61" s="587"/>
      <c r="B61" s="587"/>
      <c r="C61" s="587"/>
      <c r="D61" s="587"/>
      <c r="E61" s="587"/>
      <c r="F61" s="587"/>
      <c r="G61" s="587"/>
      <c r="H61" s="587"/>
      <c r="I61" s="587"/>
      <c r="J61" s="587"/>
    </row>
    <row r="62" spans="1:10">
      <c r="A62" s="587"/>
      <c r="B62" s="587"/>
      <c r="C62" s="587"/>
      <c r="D62" s="587"/>
      <c r="E62" s="587"/>
      <c r="F62" s="587"/>
      <c r="G62" s="587"/>
      <c r="H62" s="587"/>
      <c r="I62" s="587"/>
      <c r="J62" s="587"/>
    </row>
    <row r="63" spans="1:10">
      <c r="A63" s="587"/>
      <c r="B63" s="587"/>
      <c r="C63" s="587"/>
      <c r="D63" s="587"/>
      <c r="E63" s="587"/>
      <c r="F63" s="587"/>
      <c r="G63" s="587"/>
      <c r="H63" s="587"/>
      <c r="I63" s="587"/>
      <c r="J63" s="587"/>
    </row>
    <row r="64" spans="1:10">
      <c r="A64" s="587"/>
      <c r="B64" s="587"/>
      <c r="C64" s="587"/>
      <c r="D64" s="587"/>
      <c r="E64" s="587"/>
      <c r="F64" s="587"/>
      <c r="G64" s="587"/>
      <c r="H64" s="587"/>
      <c r="I64" s="587"/>
      <c r="J64" s="587"/>
    </row>
    <row r="65" spans="1:10">
      <c r="A65" s="587"/>
      <c r="B65" s="587"/>
      <c r="C65" s="587"/>
      <c r="D65" s="587"/>
      <c r="E65" s="587"/>
      <c r="F65" s="587"/>
      <c r="G65" s="587"/>
      <c r="H65" s="587"/>
      <c r="I65" s="587"/>
      <c r="J65" s="587"/>
    </row>
    <row r="66" spans="1:10">
      <c r="A66" s="587"/>
      <c r="B66" s="587"/>
      <c r="C66" s="587"/>
      <c r="D66" s="587"/>
      <c r="E66" s="587"/>
      <c r="F66" s="587"/>
      <c r="G66" s="587"/>
      <c r="H66" s="587"/>
      <c r="I66" s="587"/>
      <c r="J66" s="587"/>
    </row>
    <row r="67" spans="1:10">
      <c r="A67" s="587"/>
      <c r="B67" s="587"/>
      <c r="C67" s="587"/>
      <c r="D67" s="587"/>
      <c r="E67" s="587"/>
      <c r="F67" s="587"/>
      <c r="G67" s="587"/>
      <c r="H67" s="587"/>
      <c r="I67" s="587"/>
      <c r="J67" s="587"/>
    </row>
    <row r="68" spans="1:10">
      <c r="A68" s="587"/>
      <c r="B68" s="587"/>
      <c r="C68" s="587"/>
      <c r="D68" s="587"/>
      <c r="E68" s="587"/>
      <c r="F68" s="587"/>
      <c r="G68" s="587"/>
      <c r="H68" s="587"/>
      <c r="I68" s="587"/>
      <c r="J68" s="587"/>
    </row>
    <row r="69" spans="1:10">
      <c r="A69" s="587"/>
      <c r="B69" s="587"/>
      <c r="C69" s="587"/>
      <c r="D69" s="587"/>
      <c r="E69" s="587"/>
      <c r="F69" s="587"/>
      <c r="G69" s="587"/>
      <c r="H69" s="587"/>
      <c r="I69" s="587"/>
      <c r="J69" s="587"/>
    </row>
    <row r="70" spans="1:10">
      <c r="A70" s="587"/>
      <c r="B70" s="587"/>
      <c r="C70" s="587"/>
      <c r="D70" s="587"/>
      <c r="E70" s="587"/>
      <c r="F70" s="587"/>
      <c r="G70" s="587"/>
      <c r="H70" s="587"/>
      <c r="I70" s="587"/>
      <c r="J70" s="587"/>
    </row>
    <row r="71" spans="1:10">
      <c r="A71" s="587"/>
      <c r="B71" s="587"/>
      <c r="C71" s="587"/>
      <c r="D71" s="587"/>
      <c r="E71" s="587"/>
      <c r="F71" s="587"/>
      <c r="G71" s="587"/>
      <c r="H71" s="587"/>
      <c r="I71" s="587"/>
      <c r="J71" s="587"/>
    </row>
    <row r="72" spans="1:10">
      <c r="A72" s="587"/>
      <c r="B72" s="587"/>
      <c r="C72" s="587"/>
      <c r="D72" s="587"/>
      <c r="E72" s="587"/>
      <c r="F72" s="587"/>
      <c r="G72" s="587"/>
      <c r="H72" s="587"/>
      <c r="I72" s="587"/>
      <c r="J72" s="587"/>
    </row>
    <row r="73" spans="1:10">
      <c r="A73" s="587"/>
      <c r="B73" s="587"/>
      <c r="C73" s="587"/>
      <c r="D73" s="587"/>
      <c r="E73" s="587"/>
      <c r="F73" s="587"/>
      <c r="G73" s="587"/>
      <c r="H73" s="587"/>
      <c r="I73" s="587"/>
      <c r="J73" s="587"/>
    </row>
    <row r="74" spans="1:10">
      <c r="A74" s="587"/>
      <c r="B74" s="587"/>
      <c r="C74" s="587"/>
      <c r="D74" s="587"/>
      <c r="E74" s="587"/>
      <c r="F74" s="587"/>
      <c r="G74" s="587"/>
      <c r="H74" s="587"/>
      <c r="I74" s="587"/>
      <c r="J74" s="587"/>
    </row>
    <row r="75" spans="1:10">
      <c r="A75" s="587"/>
      <c r="B75" s="587"/>
      <c r="C75" s="587"/>
      <c r="D75" s="587"/>
      <c r="E75" s="587"/>
      <c r="F75" s="587"/>
      <c r="G75" s="587"/>
      <c r="H75" s="587"/>
      <c r="I75" s="587"/>
      <c r="J75" s="587"/>
    </row>
    <row r="76" spans="1:10">
      <c r="A76" s="587"/>
      <c r="B76" s="587"/>
      <c r="C76" s="587"/>
      <c r="D76" s="587"/>
      <c r="E76" s="587"/>
      <c r="F76" s="587"/>
      <c r="G76" s="587"/>
      <c r="H76" s="587"/>
      <c r="I76" s="587"/>
      <c r="J76" s="587"/>
    </row>
    <row r="77" spans="1:10">
      <c r="A77" s="587"/>
      <c r="B77" s="587"/>
      <c r="C77" s="587"/>
      <c r="D77" s="587"/>
      <c r="E77" s="587"/>
      <c r="F77" s="587"/>
      <c r="G77" s="587"/>
      <c r="H77" s="587"/>
      <c r="I77" s="587"/>
      <c r="J77" s="587"/>
    </row>
    <row r="78" spans="1:10">
      <c r="A78" s="587"/>
      <c r="B78" s="587"/>
      <c r="C78" s="587"/>
      <c r="D78" s="587"/>
      <c r="E78" s="587"/>
      <c r="F78" s="587"/>
      <c r="G78" s="587"/>
      <c r="H78" s="587"/>
      <c r="I78" s="587"/>
      <c r="J78" s="587"/>
    </row>
    <row r="79" spans="1:10">
      <c r="A79" s="587"/>
      <c r="B79" s="587"/>
      <c r="C79" s="587"/>
      <c r="D79" s="587"/>
      <c r="E79" s="587"/>
      <c r="F79" s="587"/>
      <c r="G79" s="587"/>
      <c r="H79" s="587"/>
      <c r="I79" s="587"/>
      <c r="J79" s="587"/>
    </row>
    <row r="80" spans="1:10">
      <c r="A80" s="587"/>
      <c r="B80" s="587"/>
      <c r="C80" s="587"/>
      <c r="D80" s="587"/>
      <c r="E80" s="587"/>
      <c r="F80" s="587"/>
      <c r="G80" s="587"/>
      <c r="H80" s="587"/>
      <c r="I80" s="587"/>
      <c r="J80" s="587"/>
    </row>
    <row r="81" spans="1:10">
      <c r="A81" s="587"/>
      <c r="B81" s="587"/>
      <c r="C81" s="587"/>
      <c r="D81" s="587"/>
      <c r="E81" s="587"/>
      <c r="F81" s="587"/>
      <c r="G81" s="587"/>
      <c r="H81" s="587"/>
      <c r="I81" s="587"/>
      <c r="J81" s="587"/>
    </row>
    <row r="82" spans="1:10">
      <c r="A82" s="587"/>
      <c r="B82" s="587"/>
      <c r="C82" s="587"/>
      <c r="D82" s="587"/>
      <c r="E82" s="587"/>
      <c r="F82" s="587"/>
      <c r="G82" s="587"/>
      <c r="H82" s="587"/>
      <c r="I82" s="587"/>
      <c r="J82" s="587"/>
    </row>
    <row r="83" spans="1:10">
      <c r="A83" s="587"/>
      <c r="B83" s="587"/>
      <c r="C83" s="587"/>
      <c r="D83" s="587"/>
      <c r="E83" s="587"/>
      <c r="F83" s="587"/>
      <c r="G83" s="587"/>
      <c r="H83" s="587"/>
      <c r="I83" s="587"/>
      <c r="J83" s="587"/>
    </row>
    <row r="84" spans="1:10">
      <c r="A84" s="587"/>
      <c r="B84" s="587"/>
      <c r="C84" s="587"/>
      <c r="D84" s="587"/>
      <c r="E84" s="587"/>
      <c r="F84" s="587"/>
      <c r="G84" s="587"/>
      <c r="H84" s="587"/>
      <c r="I84" s="587"/>
      <c r="J84" s="587"/>
    </row>
    <row r="85" spans="1:10">
      <c r="A85" s="587"/>
      <c r="B85" s="587"/>
      <c r="C85" s="587"/>
      <c r="D85" s="587"/>
      <c r="E85" s="587"/>
      <c r="F85" s="587"/>
      <c r="G85" s="587"/>
      <c r="H85" s="587"/>
      <c r="I85" s="587"/>
      <c r="J85" s="587"/>
    </row>
    <row r="86" spans="1:10">
      <c r="A86" s="587"/>
      <c r="B86" s="587"/>
      <c r="C86" s="587"/>
      <c r="D86" s="587"/>
      <c r="E86" s="587"/>
      <c r="F86" s="587"/>
      <c r="G86" s="587"/>
      <c r="H86" s="587"/>
      <c r="I86" s="587"/>
      <c r="J86" s="587"/>
    </row>
    <row r="87" spans="1:10">
      <c r="A87" s="587"/>
      <c r="B87" s="587"/>
      <c r="C87" s="587"/>
      <c r="D87" s="587"/>
      <c r="E87" s="587"/>
      <c r="F87" s="587"/>
      <c r="G87" s="587"/>
      <c r="H87" s="587"/>
      <c r="I87" s="587"/>
      <c r="J87" s="587"/>
    </row>
    <row r="88" spans="1:10">
      <c r="A88" s="587"/>
      <c r="B88" s="587"/>
      <c r="C88" s="587"/>
      <c r="D88" s="587"/>
      <c r="E88" s="587"/>
      <c r="F88" s="587"/>
      <c r="G88" s="587"/>
      <c r="H88" s="587"/>
      <c r="I88" s="587"/>
      <c r="J88" s="587"/>
    </row>
    <row r="89" spans="1:10">
      <c r="A89" s="587"/>
      <c r="B89" s="587"/>
      <c r="C89" s="587"/>
      <c r="D89" s="587"/>
      <c r="E89" s="587"/>
      <c r="F89" s="587"/>
      <c r="G89" s="587"/>
      <c r="H89" s="587"/>
      <c r="I89" s="587"/>
      <c r="J89" s="587"/>
    </row>
    <row r="90" spans="1:10">
      <c r="A90" s="587"/>
      <c r="B90" s="587"/>
      <c r="C90" s="587"/>
      <c r="D90" s="587"/>
      <c r="E90" s="587"/>
      <c r="F90" s="587"/>
      <c r="G90" s="587"/>
      <c r="H90" s="587"/>
      <c r="I90" s="587"/>
      <c r="J90" s="587"/>
    </row>
    <row r="91" spans="1:10">
      <c r="A91" s="587"/>
      <c r="B91" s="587"/>
      <c r="C91" s="587"/>
      <c r="D91" s="587"/>
      <c r="E91" s="587"/>
      <c r="F91" s="587"/>
      <c r="G91" s="587"/>
      <c r="H91" s="587"/>
      <c r="I91" s="587"/>
      <c r="J91" s="587"/>
    </row>
    <row r="92" spans="1:10">
      <c r="A92" s="587"/>
      <c r="B92" s="587"/>
      <c r="C92" s="587"/>
      <c r="D92" s="587"/>
      <c r="E92" s="587"/>
      <c r="F92" s="587"/>
      <c r="G92" s="587"/>
      <c r="H92" s="587"/>
      <c r="I92" s="587"/>
      <c r="J92" s="587"/>
    </row>
    <row r="93" spans="1:10">
      <c r="A93" s="587"/>
      <c r="B93" s="587"/>
      <c r="C93" s="587"/>
      <c r="D93" s="587"/>
      <c r="E93" s="587"/>
      <c r="F93" s="587"/>
      <c r="G93" s="587"/>
      <c r="H93" s="587"/>
      <c r="I93" s="587"/>
      <c r="J93" s="587"/>
    </row>
    <row r="94" spans="1:10">
      <c r="A94" s="587"/>
      <c r="B94" s="587"/>
      <c r="C94" s="587"/>
      <c r="D94" s="587"/>
      <c r="E94" s="587"/>
      <c r="F94" s="587"/>
      <c r="G94" s="587"/>
      <c r="H94" s="587"/>
      <c r="I94" s="587"/>
      <c r="J94" s="587"/>
    </row>
    <row r="95" spans="1:10">
      <c r="A95" s="587"/>
      <c r="B95" s="587"/>
      <c r="C95" s="587"/>
      <c r="D95" s="587"/>
      <c r="E95" s="587"/>
      <c r="F95" s="587"/>
      <c r="G95" s="587"/>
      <c r="H95" s="587"/>
      <c r="I95" s="587"/>
      <c r="J95" s="587"/>
    </row>
    <row r="96" spans="1:10">
      <c r="A96" s="587"/>
      <c r="B96" s="587"/>
      <c r="C96" s="587"/>
      <c r="D96" s="587"/>
      <c r="E96" s="587"/>
      <c r="F96" s="587"/>
      <c r="G96" s="587"/>
      <c r="H96" s="587"/>
      <c r="I96" s="587"/>
      <c r="J96" s="587"/>
    </row>
    <row r="97" spans="1:10">
      <c r="A97" s="587"/>
      <c r="B97" s="587"/>
      <c r="C97" s="587"/>
      <c r="D97" s="587"/>
      <c r="E97" s="587"/>
      <c r="F97" s="587"/>
      <c r="G97" s="587"/>
      <c r="H97" s="587"/>
      <c r="I97" s="587"/>
      <c r="J97" s="587"/>
    </row>
    <row r="98" spans="1:10">
      <c r="A98" s="587"/>
      <c r="B98" s="587"/>
      <c r="C98" s="587"/>
      <c r="D98" s="587"/>
      <c r="E98" s="587"/>
      <c r="F98" s="587"/>
      <c r="G98" s="587"/>
      <c r="H98" s="587"/>
      <c r="I98" s="587"/>
      <c r="J98" s="587"/>
    </row>
    <row r="99" spans="1:10">
      <c r="A99" s="587"/>
      <c r="B99" s="587"/>
      <c r="C99" s="587"/>
      <c r="D99" s="587"/>
      <c r="E99" s="587"/>
      <c r="F99" s="587"/>
      <c r="G99" s="587"/>
      <c r="H99" s="587"/>
      <c r="I99" s="587"/>
      <c r="J99" s="587"/>
    </row>
    <row r="100" spans="1:10">
      <c r="A100" s="587"/>
      <c r="B100" s="587"/>
      <c r="C100" s="587"/>
      <c r="D100" s="587"/>
      <c r="E100" s="587"/>
      <c r="F100" s="587"/>
      <c r="G100" s="587"/>
      <c r="H100" s="587"/>
      <c r="I100" s="587"/>
      <c r="J100" s="587"/>
    </row>
    <row r="101" spans="1:10">
      <c r="A101" s="587"/>
      <c r="B101" s="587"/>
      <c r="C101" s="587"/>
      <c r="D101" s="587"/>
      <c r="E101" s="587"/>
      <c r="F101" s="587"/>
      <c r="G101" s="587"/>
      <c r="H101" s="587"/>
      <c r="I101" s="587"/>
      <c r="J101" s="587"/>
    </row>
    <row r="102" spans="1:10">
      <c r="A102" s="587"/>
      <c r="B102" s="587"/>
      <c r="C102" s="587"/>
      <c r="D102" s="587"/>
      <c r="E102" s="587"/>
      <c r="F102" s="587"/>
      <c r="G102" s="587"/>
      <c r="H102" s="587"/>
      <c r="I102" s="587"/>
      <c r="J102" s="587"/>
    </row>
    <row r="103" spans="1:10">
      <c r="A103" s="587"/>
      <c r="B103" s="587"/>
      <c r="C103" s="587"/>
      <c r="D103" s="587"/>
      <c r="E103" s="587"/>
      <c r="F103" s="587"/>
      <c r="G103" s="587"/>
      <c r="H103" s="587"/>
      <c r="I103" s="587"/>
      <c r="J103" s="587"/>
    </row>
    <row r="104" spans="1:10">
      <c r="A104" s="587"/>
      <c r="B104" s="587"/>
      <c r="C104" s="587"/>
      <c r="D104" s="587"/>
      <c r="E104" s="587"/>
      <c r="F104" s="587"/>
      <c r="G104" s="587"/>
      <c r="H104" s="587"/>
      <c r="I104" s="587"/>
      <c r="J104" s="587"/>
    </row>
    <row r="105" spans="1:10">
      <c r="A105" s="587"/>
      <c r="B105" s="587"/>
      <c r="C105" s="587"/>
      <c r="D105" s="587"/>
      <c r="E105" s="587"/>
      <c r="F105" s="587"/>
      <c r="G105" s="587"/>
      <c r="H105" s="587"/>
      <c r="I105" s="587"/>
      <c r="J105" s="587"/>
    </row>
    <row r="106" spans="1:10">
      <c r="A106" s="587"/>
      <c r="B106" s="587"/>
      <c r="C106" s="587"/>
      <c r="D106" s="587"/>
      <c r="E106" s="587"/>
      <c r="F106" s="587"/>
      <c r="G106" s="587"/>
      <c r="H106" s="587"/>
      <c r="I106" s="587"/>
      <c r="J106" s="587"/>
    </row>
    <row r="107" spans="1:10">
      <c r="A107" s="587"/>
      <c r="B107" s="587"/>
      <c r="C107" s="587"/>
      <c r="D107" s="587"/>
      <c r="E107" s="587"/>
      <c r="F107" s="587"/>
      <c r="G107" s="587"/>
      <c r="H107" s="587"/>
      <c r="I107" s="587"/>
      <c r="J107" s="587"/>
    </row>
    <row r="108" spans="1:10">
      <c r="A108" s="587"/>
      <c r="B108" s="587"/>
      <c r="C108" s="587"/>
      <c r="D108" s="587"/>
      <c r="E108" s="587"/>
      <c r="F108" s="587"/>
      <c r="G108" s="587"/>
      <c r="H108" s="587"/>
      <c r="I108" s="587"/>
      <c r="J108" s="587"/>
    </row>
    <row r="109" spans="1:10">
      <c r="A109" s="587"/>
      <c r="B109" s="587"/>
      <c r="C109" s="587"/>
      <c r="D109" s="587"/>
      <c r="E109" s="587"/>
      <c r="F109" s="587"/>
      <c r="G109" s="587"/>
      <c r="H109" s="587"/>
      <c r="I109" s="587"/>
      <c r="J109" s="587"/>
    </row>
    <row r="110" spans="1:10">
      <c r="A110" s="587"/>
      <c r="B110" s="587"/>
      <c r="C110" s="587"/>
      <c r="D110" s="587"/>
      <c r="E110" s="587"/>
      <c r="F110" s="587"/>
      <c r="G110" s="587"/>
      <c r="H110" s="587"/>
      <c r="I110" s="587"/>
      <c r="J110" s="587"/>
    </row>
    <row r="111" spans="1:10">
      <c r="A111" s="587"/>
      <c r="B111" s="587"/>
      <c r="C111" s="587"/>
      <c r="D111" s="587"/>
      <c r="E111" s="587"/>
      <c r="F111" s="587"/>
      <c r="G111" s="587"/>
      <c r="H111" s="587"/>
      <c r="I111" s="587"/>
      <c r="J111" s="587"/>
    </row>
    <row r="112" spans="1:10">
      <c r="A112" s="587"/>
      <c r="B112" s="587"/>
      <c r="C112" s="587"/>
      <c r="D112" s="587"/>
      <c r="E112" s="587"/>
      <c r="F112" s="587"/>
      <c r="G112" s="587"/>
      <c r="H112" s="587"/>
      <c r="I112" s="587"/>
      <c r="J112" s="587"/>
    </row>
    <row r="113" spans="1:10">
      <c r="A113" s="587"/>
      <c r="B113" s="587"/>
      <c r="C113" s="587"/>
      <c r="D113" s="587"/>
      <c r="E113" s="587"/>
      <c r="F113" s="587"/>
      <c r="G113" s="587"/>
      <c r="H113" s="587"/>
      <c r="I113" s="587"/>
      <c r="J113" s="587"/>
    </row>
    <row r="114" spans="1:10">
      <c r="A114" s="603"/>
      <c r="B114" s="603"/>
      <c r="C114" s="603"/>
      <c r="D114" s="603"/>
      <c r="E114" s="603"/>
      <c r="F114" s="603"/>
      <c r="G114" s="603"/>
      <c r="H114" s="603"/>
      <c r="I114" s="603"/>
      <c r="J114" s="603"/>
    </row>
    <row r="115" spans="1:10">
      <c r="A115" s="604"/>
      <c r="B115" s="604"/>
      <c r="C115" s="604"/>
      <c r="D115" s="604"/>
      <c r="E115" s="604"/>
      <c r="F115" s="604"/>
      <c r="G115" s="604"/>
      <c r="H115" s="604"/>
      <c r="I115" s="604"/>
      <c r="J115" s="604"/>
    </row>
    <row r="116" spans="1:10">
      <c r="A116" s="604"/>
      <c r="B116" s="604"/>
      <c r="C116" s="604"/>
      <c r="D116" s="604"/>
      <c r="E116" s="604"/>
      <c r="F116" s="604"/>
      <c r="G116" s="604"/>
      <c r="H116" s="604"/>
      <c r="I116" s="604"/>
      <c r="J116" s="604"/>
    </row>
    <row r="117" spans="1:10">
      <c r="A117" s="604"/>
      <c r="B117" s="604"/>
      <c r="C117" s="604"/>
      <c r="D117" s="604"/>
      <c r="E117" s="604"/>
      <c r="F117" s="604"/>
      <c r="G117" s="604"/>
      <c r="H117" s="604"/>
      <c r="I117" s="604"/>
      <c r="J117" s="604"/>
    </row>
    <row r="118" spans="1:10">
      <c r="A118" s="604"/>
      <c r="B118" s="604"/>
      <c r="C118" s="604"/>
      <c r="D118" s="604"/>
      <c r="E118" s="604"/>
      <c r="F118" s="604"/>
      <c r="G118" s="604"/>
      <c r="H118" s="604"/>
      <c r="I118" s="604"/>
      <c r="J118" s="604"/>
    </row>
    <row r="119" spans="1:10">
      <c r="A119" s="604"/>
      <c r="B119" s="604"/>
      <c r="C119" s="604"/>
      <c r="D119" s="604"/>
      <c r="E119" s="604"/>
      <c r="F119" s="604"/>
      <c r="G119" s="604"/>
      <c r="H119" s="604"/>
      <c r="I119" s="604"/>
      <c r="J119" s="604"/>
    </row>
    <row r="120" spans="1:10">
      <c r="A120" s="604"/>
      <c r="B120" s="604"/>
      <c r="C120" s="604"/>
      <c r="D120" s="604"/>
      <c r="E120" s="604"/>
      <c r="F120" s="604"/>
      <c r="G120" s="604"/>
      <c r="H120" s="604"/>
      <c r="I120" s="604"/>
      <c r="J120" s="604"/>
    </row>
    <row r="121" spans="1:10">
      <c r="A121" s="604"/>
      <c r="B121" s="604"/>
      <c r="C121" s="604"/>
      <c r="D121" s="604"/>
      <c r="E121" s="604"/>
      <c r="F121" s="604"/>
      <c r="G121" s="604"/>
      <c r="H121" s="604"/>
      <c r="I121" s="604"/>
      <c r="J121" s="604"/>
    </row>
    <row r="122" spans="1:10">
      <c r="A122" s="604"/>
      <c r="B122" s="604"/>
      <c r="C122" s="604"/>
      <c r="D122" s="604"/>
      <c r="E122" s="604"/>
      <c r="F122" s="604"/>
      <c r="G122" s="604"/>
      <c r="H122" s="604"/>
      <c r="I122" s="604"/>
      <c r="J122" s="604"/>
    </row>
    <row r="123" spans="1:10">
      <c r="A123" s="604"/>
      <c r="B123" s="604"/>
      <c r="C123" s="604"/>
      <c r="D123" s="604"/>
      <c r="E123" s="604"/>
      <c r="F123" s="604"/>
      <c r="G123" s="604"/>
      <c r="H123" s="604"/>
      <c r="I123" s="604"/>
      <c r="J123" s="604"/>
    </row>
    <row r="124" spans="1:10">
      <c r="A124" s="604"/>
      <c r="B124" s="604"/>
      <c r="C124" s="604"/>
      <c r="D124" s="604"/>
      <c r="E124" s="604"/>
      <c r="F124" s="604"/>
      <c r="G124" s="604"/>
      <c r="H124" s="604"/>
      <c r="I124" s="604"/>
      <c r="J124" s="604"/>
    </row>
    <row r="125" spans="1:10">
      <c r="A125" s="604"/>
      <c r="B125" s="604"/>
      <c r="C125" s="604"/>
      <c r="D125" s="604"/>
      <c r="E125" s="604"/>
      <c r="F125" s="604"/>
      <c r="G125" s="604"/>
      <c r="H125" s="604"/>
      <c r="I125" s="604"/>
      <c r="J125" s="604"/>
    </row>
    <row r="126" spans="1:10">
      <c r="A126" s="604"/>
      <c r="B126" s="604"/>
      <c r="C126" s="604"/>
      <c r="D126" s="604"/>
      <c r="E126" s="604"/>
      <c r="F126" s="604"/>
      <c r="G126" s="604"/>
      <c r="H126" s="604"/>
      <c r="I126" s="604"/>
      <c r="J126" s="604"/>
    </row>
    <row r="127" spans="1:10">
      <c r="A127" s="604"/>
      <c r="B127" s="604"/>
      <c r="C127" s="604"/>
      <c r="D127" s="604"/>
      <c r="E127" s="604"/>
      <c r="F127" s="604"/>
      <c r="G127" s="604"/>
      <c r="H127" s="604"/>
      <c r="I127" s="604"/>
      <c r="J127" s="604"/>
    </row>
    <row r="128" spans="1:10">
      <c r="A128" s="605"/>
      <c r="B128" s="605"/>
      <c r="C128" s="605"/>
      <c r="D128" s="605"/>
      <c r="E128" s="605"/>
      <c r="F128" s="605"/>
      <c r="G128" s="605"/>
      <c r="H128" s="605"/>
      <c r="I128" s="605"/>
      <c r="J128" s="605"/>
    </row>
    <row r="129" spans="1:10">
      <c r="A129" s="587"/>
      <c r="B129" s="587"/>
      <c r="C129" s="587"/>
      <c r="D129" s="587"/>
      <c r="E129" s="587"/>
      <c r="F129" s="587"/>
      <c r="G129" s="587"/>
      <c r="H129" s="587"/>
      <c r="I129" s="587"/>
      <c r="J129" s="587"/>
    </row>
    <row r="130" spans="1:10">
      <c r="A130" s="587"/>
      <c r="B130" s="587"/>
      <c r="C130" s="587"/>
      <c r="D130" s="587"/>
      <c r="E130" s="587"/>
      <c r="F130" s="587"/>
      <c r="G130" s="587"/>
      <c r="H130" s="587"/>
      <c r="I130" s="587"/>
      <c r="J130" s="587"/>
    </row>
    <row r="131" spans="1:10">
      <c r="A131" s="587"/>
      <c r="B131" s="587"/>
      <c r="C131" s="587"/>
      <c r="D131" s="587"/>
      <c r="E131" s="587"/>
      <c r="F131" s="587"/>
      <c r="G131" s="587"/>
      <c r="H131" s="587"/>
      <c r="I131" s="587"/>
      <c r="J131" s="587"/>
    </row>
    <row r="132" spans="1:10">
      <c r="A132" s="587"/>
      <c r="B132" s="587"/>
      <c r="C132" s="587"/>
      <c r="D132" s="587"/>
      <c r="E132" s="587"/>
      <c r="F132" s="587"/>
      <c r="G132" s="587"/>
      <c r="H132" s="587"/>
      <c r="I132" s="587"/>
      <c r="J132" s="587"/>
    </row>
    <row r="133" spans="1:10">
      <c r="A133" s="587"/>
      <c r="B133" s="587"/>
      <c r="C133" s="587"/>
      <c r="D133" s="587"/>
      <c r="E133" s="587"/>
      <c r="F133" s="587"/>
      <c r="G133" s="587"/>
      <c r="H133" s="587"/>
      <c r="I133" s="587"/>
      <c r="J133" s="587"/>
    </row>
    <row r="134" spans="1:10">
      <c r="A134" s="587"/>
      <c r="B134" s="587"/>
      <c r="C134" s="587"/>
      <c r="D134" s="587"/>
      <c r="E134" s="587"/>
      <c r="F134" s="587"/>
      <c r="G134" s="587"/>
      <c r="H134" s="587"/>
      <c r="I134" s="587"/>
      <c r="J134" s="587"/>
    </row>
    <row r="135" spans="1:10">
      <c r="A135" s="587"/>
      <c r="B135" s="587"/>
      <c r="C135" s="587"/>
      <c r="D135" s="587"/>
      <c r="E135" s="587"/>
      <c r="F135" s="587"/>
      <c r="G135" s="587"/>
      <c r="H135" s="587"/>
      <c r="I135" s="587"/>
      <c r="J135" s="587"/>
    </row>
    <row r="136" spans="1:10">
      <c r="A136" s="587"/>
      <c r="B136" s="587"/>
      <c r="C136" s="587"/>
      <c r="D136" s="587"/>
      <c r="E136" s="587"/>
      <c r="F136" s="587"/>
      <c r="G136" s="587"/>
      <c r="H136" s="587"/>
      <c r="I136" s="587"/>
      <c r="J136" s="587"/>
    </row>
    <row r="137" spans="1:10">
      <c r="A137" s="587"/>
      <c r="B137" s="587"/>
      <c r="C137" s="587"/>
      <c r="D137" s="587"/>
      <c r="E137" s="587"/>
      <c r="F137" s="587"/>
      <c r="G137" s="587"/>
      <c r="H137" s="587"/>
      <c r="I137" s="587"/>
      <c r="J137" s="587"/>
    </row>
    <row r="138" spans="1:10">
      <c r="A138" s="587"/>
      <c r="B138" s="587"/>
      <c r="C138" s="587"/>
      <c r="D138" s="587"/>
      <c r="E138" s="587"/>
      <c r="F138" s="587"/>
      <c r="G138" s="587"/>
      <c r="H138" s="587"/>
      <c r="I138" s="587"/>
      <c r="J138" s="587"/>
    </row>
    <row r="139" spans="1:10">
      <c r="A139" s="587"/>
      <c r="B139" s="587"/>
      <c r="C139" s="587"/>
      <c r="D139" s="587"/>
      <c r="E139" s="587"/>
      <c r="F139" s="587"/>
      <c r="G139" s="587"/>
      <c r="H139" s="587"/>
      <c r="I139" s="587"/>
      <c r="J139" s="587"/>
    </row>
    <row r="140" spans="1:10">
      <c r="A140" s="587"/>
      <c r="B140" s="587"/>
      <c r="C140" s="587"/>
      <c r="D140" s="587"/>
      <c r="E140" s="587"/>
      <c r="F140" s="587"/>
      <c r="G140" s="587"/>
      <c r="H140" s="587"/>
      <c r="I140" s="587"/>
      <c r="J140" s="587"/>
    </row>
    <row r="141" spans="1:10">
      <c r="A141" s="587"/>
      <c r="B141" s="587"/>
      <c r="C141" s="587"/>
      <c r="D141" s="587"/>
      <c r="E141" s="587"/>
      <c r="F141" s="587"/>
      <c r="G141" s="587"/>
      <c r="H141" s="587"/>
      <c r="I141" s="587"/>
      <c r="J141" s="587"/>
    </row>
    <row r="142" spans="1:10">
      <c r="A142" s="587"/>
      <c r="B142" s="587"/>
      <c r="C142" s="587"/>
      <c r="D142" s="587"/>
      <c r="E142" s="587"/>
      <c r="F142" s="587"/>
      <c r="G142" s="587"/>
      <c r="H142" s="587"/>
      <c r="I142" s="587"/>
      <c r="J142" s="587"/>
    </row>
    <row r="143" spans="1:10">
      <c r="A143" s="587"/>
      <c r="B143" s="587"/>
      <c r="C143" s="587"/>
      <c r="D143" s="587"/>
      <c r="E143" s="587"/>
      <c r="F143" s="587"/>
      <c r="G143" s="587"/>
      <c r="H143" s="587"/>
      <c r="I143" s="587"/>
      <c r="J143" s="587"/>
    </row>
    <row r="144" spans="1:10">
      <c r="A144" s="587"/>
      <c r="B144" s="587"/>
      <c r="C144" s="587"/>
      <c r="D144" s="587"/>
      <c r="E144" s="587"/>
      <c r="F144" s="587"/>
      <c r="G144" s="587"/>
      <c r="H144" s="587"/>
      <c r="I144" s="587"/>
      <c r="J144" s="587"/>
    </row>
    <row r="145" spans="1:10">
      <c r="A145" s="587"/>
      <c r="B145" s="587"/>
      <c r="C145" s="587"/>
      <c r="D145" s="587"/>
      <c r="E145" s="587"/>
      <c r="F145" s="587"/>
      <c r="G145" s="587"/>
      <c r="H145" s="587"/>
      <c r="I145" s="587"/>
      <c r="J145" s="587"/>
    </row>
    <row r="146" spans="1:10">
      <c r="A146" s="587"/>
      <c r="B146" s="587"/>
      <c r="C146" s="587"/>
      <c r="D146" s="587"/>
      <c r="E146" s="587"/>
      <c r="F146" s="587"/>
      <c r="G146" s="587"/>
      <c r="H146" s="587"/>
      <c r="I146" s="587"/>
      <c r="J146" s="587"/>
    </row>
    <row r="147" spans="1:10">
      <c r="A147" s="587"/>
      <c r="B147" s="587"/>
      <c r="C147" s="587"/>
      <c r="D147" s="587"/>
      <c r="E147" s="587"/>
      <c r="F147" s="587"/>
      <c r="G147" s="587"/>
      <c r="H147" s="587"/>
      <c r="I147" s="587"/>
      <c r="J147" s="587"/>
    </row>
    <row r="148" spans="1:10">
      <c r="A148" s="587"/>
      <c r="B148" s="587"/>
      <c r="C148" s="587"/>
      <c r="D148" s="587"/>
      <c r="E148" s="587"/>
      <c r="F148" s="587"/>
      <c r="G148" s="587"/>
      <c r="H148" s="587"/>
      <c r="I148" s="587"/>
      <c r="J148" s="587"/>
    </row>
    <row r="149" spans="1:10">
      <c r="A149" s="587"/>
      <c r="B149" s="587"/>
      <c r="C149" s="587"/>
      <c r="D149" s="587"/>
      <c r="E149" s="587"/>
      <c r="F149" s="587"/>
      <c r="G149" s="587"/>
      <c r="H149" s="587"/>
      <c r="I149" s="587"/>
      <c r="J149" s="587"/>
    </row>
    <row r="150" spans="1:10">
      <c r="A150" s="587"/>
      <c r="B150" s="587"/>
      <c r="C150" s="587"/>
      <c r="D150" s="587"/>
      <c r="E150" s="587"/>
      <c r="F150" s="587"/>
      <c r="G150" s="587"/>
      <c r="H150" s="587"/>
      <c r="I150" s="587"/>
      <c r="J150" s="587"/>
    </row>
    <row r="151" spans="1:10">
      <c r="A151" s="587"/>
      <c r="B151" s="587"/>
      <c r="C151" s="587"/>
      <c r="D151" s="587"/>
      <c r="E151" s="587"/>
      <c r="F151" s="587"/>
      <c r="G151" s="587"/>
      <c r="H151" s="587"/>
      <c r="I151" s="587"/>
      <c r="J151" s="587"/>
    </row>
    <row r="152" spans="1:10">
      <c r="A152" s="587"/>
      <c r="B152" s="587"/>
      <c r="C152" s="587"/>
      <c r="D152" s="587"/>
      <c r="E152" s="587"/>
      <c r="F152" s="587"/>
      <c r="G152" s="587"/>
      <c r="H152" s="587"/>
      <c r="I152" s="587"/>
      <c r="J152" s="587"/>
    </row>
    <row r="153" spans="1:10">
      <c r="A153" s="587"/>
      <c r="B153" s="587"/>
      <c r="C153" s="587"/>
      <c r="D153" s="587"/>
      <c r="E153" s="587"/>
      <c r="F153" s="587"/>
      <c r="G153" s="587"/>
      <c r="H153" s="587"/>
      <c r="I153" s="587"/>
      <c r="J153" s="587"/>
    </row>
    <row r="154" spans="1:10">
      <c r="A154" s="587"/>
      <c r="B154" s="587"/>
      <c r="C154" s="587"/>
      <c r="D154" s="587"/>
      <c r="E154" s="587"/>
      <c r="F154" s="587"/>
      <c r="G154" s="587"/>
      <c r="H154" s="587"/>
      <c r="I154" s="587"/>
      <c r="J154" s="587"/>
    </row>
    <row r="155" spans="1:10">
      <c r="A155" s="587"/>
      <c r="B155" s="587"/>
      <c r="C155" s="587"/>
      <c r="D155" s="587"/>
      <c r="E155" s="587"/>
      <c r="F155" s="587"/>
      <c r="G155" s="587"/>
      <c r="H155" s="587"/>
      <c r="I155" s="587"/>
      <c r="J155" s="587"/>
    </row>
    <row r="156" spans="1:10">
      <c r="A156" s="587"/>
      <c r="B156" s="587"/>
      <c r="C156" s="587"/>
      <c r="D156" s="587"/>
      <c r="E156" s="587"/>
      <c r="F156" s="587"/>
      <c r="G156" s="587"/>
      <c r="H156" s="587"/>
      <c r="I156" s="587"/>
      <c r="J156" s="587"/>
    </row>
    <row r="157" spans="1:10">
      <c r="A157" s="587"/>
      <c r="B157" s="587"/>
      <c r="C157" s="587"/>
      <c r="D157" s="587"/>
      <c r="E157" s="587"/>
      <c r="F157" s="587"/>
      <c r="G157" s="587"/>
      <c r="H157" s="587"/>
      <c r="I157" s="587"/>
      <c r="J157" s="587"/>
    </row>
    <row r="158" spans="1:10">
      <c r="A158" s="587"/>
      <c r="B158" s="587"/>
      <c r="C158" s="587"/>
      <c r="D158" s="587"/>
      <c r="E158" s="587"/>
      <c r="F158" s="587"/>
      <c r="G158" s="587"/>
      <c r="H158" s="587"/>
      <c r="I158" s="587"/>
      <c r="J158" s="587"/>
    </row>
  </sheetData>
  <mergeCells count="12">
    <mergeCell ref="B16:J16"/>
    <mergeCell ref="A17:J17"/>
    <mergeCell ref="H1:J1"/>
    <mergeCell ref="A2:J2"/>
    <mergeCell ref="A3:J3"/>
    <mergeCell ref="H4:J4"/>
    <mergeCell ref="A5:A6"/>
    <mergeCell ref="B5:B6"/>
    <mergeCell ref="C5:C6"/>
    <mergeCell ref="D5:H5"/>
    <mergeCell ref="I5:I6"/>
    <mergeCell ref="J5:J6"/>
  </mergeCells>
  <pageMargins left="0.70866141732283472" right="0.11811023622047245" top="0.35433070866141736" bottom="0.35433070866141736"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T158"/>
  <sheetViews>
    <sheetView workbookViewId="0">
      <selection activeCell="A4" sqref="A4"/>
    </sheetView>
  </sheetViews>
  <sheetFormatPr defaultColWidth="9.7109375" defaultRowHeight="15.75"/>
  <cols>
    <col min="1" max="1" width="5.140625" style="586" customWidth="1"/>
    <col min="2" max="2" width="23.5703125" style="586" customWidth="1"/>
    <col min="3" max="3" width="9.42578125" style="586" customWidth="1"/>
    <col min="4" max="4" width="9.140625" style="586" customWidth="1"/>
    <col min="5" max="6" width="10.85546875" style="586" customWidth="1"/>
    <col min="7" max="7" width="9.7109375" style="586" customWidth="1"/>
    <col min="8" max="8" width="9.140625" style="586" customWidth="1"/>
    <col min="9" max="9" width="7.7109375" style="586" customWidth="1"/>
    <col min="10" max="10" width="12" style="586" customWidth="1"/>
    <col min="11" max="11" width="9.85546875" style="586" bestFit="1" customWidth="1"/>
    <col min="12" max="246" width="10.28515625" style="586" customWidth="1"/>
    <col min="247" max="247" width="5.140625" style="586" customWidth="1"/>
    <col min="248" max="248" width="19.85546875" style="586" customWidth="1"/>
    <col min="249" max="252" width="9.140625" style="586" customWidth="1"/>
    <col min="253" max="253" width="10" style="586" customWidth="1"/>
    <col min="254" max="254" width="9.7109375" style="586" customWidth="1"/>
    <col min="257" max="257" width="5.140625" customWidth="1"/>
    <col min="258" max="258" width="23.5703125" customWidth="1"/>
    <col min="259" max="259" width="9.42578125" customWidth="1"/>
    <col min="260" max="260" width="9.140625" customWidth="1"/>
    <col min="261" max="262" width="10.85546875" customWidth="1"/>
    <col min="263" max="263" width="9.7109375" customWidth="1"/>
    <col min="264" max="264" width="9.140625" customWidth="1"/>
    <col min="265" max="265" width="7.7109375" customWidth="1"/>
    <col min="266" max="266" width="12" customWidth="1"/>
    <col min="267" max="267" width="9.85546875" bestFit="1" customWidth="1"/>
    <col min="268" max="502" width="10.28515625" customWidth="1"/>
    <col min="503" max="503" width="5.140625" customWidth="1"/>
    <col min="504" max="504" width="19.85546875" customWidth="1"/>
    <col min="505" max="508" width="9.140625" customWidth="1"/>
    <col min="509" max="509" width="10" customWidth="1"/>
    <col min="510" max="510" width="9.7109375" customWidth="1"/>
    <col min="513" max="513" width="5.140625" customWidth="1"/>
    <col min="514" max="514" width="23.5703125" customWidth="1"/>
    <col min="515" max="515" width="9.42578125" customWidth="1"/>
    <col min="516" max="516" width="9.140625" customWidth="1"/>
    <col min="517" max="518" width="10.85546875" customWidth="1"/>
    <col min="519" max="519" width="9.7109375" customWidth="1"/>
    <col min="520" max="520" width="9.140625" customWidth="1"/>
    <col min="521" max="521" width="7.7109375" customWidth="1"/>
    <col min="522" max="522" width="12" customWidth="1"/>
    <col min="523" max="523" width="9.85546875" bestFit="1" customWidth="1"/>
    <col min="524" max="758" width="10.28515625" customWidth="1"/>
    <col min="759" max="759" width="5.140625" customWidth="1"/>
    <col min="760" max="760" width="19.85546875" customWidth="1"/>
    <col min="761" max="764" width="9.140625" customWidth="1"/>
    <col min="765" max="765" width="10" customWidth="1"/>
    <col min="766" max="766" width="9.7109375" customWidth="1"/>
    <col min="769" max="769" width="5.140625" customWidth="1"/>
    <col min="770" max="770" width="23.5703125" customWidth="1"/>
    <col min="771" max="771" width="9.42578125" customWidth="1"/>
    <col min="772" max="772" width="9.140625" customWidth="1"/>
    <col min="773" max="774" width="10.85546875" customWidth="1"/>
    <col min="775" max="775" width="9.7109375" customWidth="1"/>
    <col min="776" max="776" width="9.140625" customWidth="1"/>
    <col min="777" max="777" width="7.7109375" customWidth="1"/>
    <col min="778" max="778" width="12" customWidth="1"/>
    <col min="779" max="779" width="9.85546875" bestFit="1" customWidth="1"/>
    <col min="780" max="1014" width="10.28515625" customWidth="1"/>
    <col min="1015" max="1015" width="5.140625" customWidth="1"/>
    <col min="1016" max="1016" width="19.85546875" customWidth="1"/>
    <col min="1017" max="1020" width="9.140625" customWidth="1"/>
    <col min="1021" max="1021" width="10" customWidth="1"/>
    <col min="1022" max="1022" width="9.7109375" customWidth="1"/>
    <col min="1025" max="1025" width="5.140625" customWidth="1"/>
    <col min="1026" max="1026" width="23.5703125" customWidth="1"/>
    <col min="1027" max="1027" width="9.42578125" customWidth="1"/>
    <col min="1028" max="1028" width="9.140625" customWidth="1"/>
    <col min="1029" max="1030" width="10.85546875" customWidth="1"/>
    <col min="1031" max="1031" width="9.7109375" customWidth="1"/>
    <col min="1032" max="1032" width="9.140625" customWidth="1"/>
    <col min="1033" max="1033" width="7.7109375" customWidth="1"/>
    <col min="1034" max="1034" width="12" customWidth="1"/>
    <col min="1035" max="1035" width="9.85546875" bestFit="1" customWidth="1"/>
    <col min="1036" max="1270" width="10.28515625" customWidth="1"/>
    <col min="1271" max="1271" width="5.140625" customWidth="1"/>
    <col min="1272" max="1272" width="19.85546875" customWidth="1"/>
    <col min="1273" max="1276" width="9.140625" customWidth="1"/>
    <col min="1277" max="1277" width="10" customWidth="1"/>
    <col min="1278" max="1278" width="9.7109375" customWidth="1"/>
    <col min="1281" max="1281" width="5.140625" customWidth="1"/>
    <col min="1282" max="1282" width="23.5703125" customWidth="1"/>
    <col min="1283" max="1283" width="9.42578125" customWidth="1"/>
    <col min="1284" max="1284" width="9.140625" customWidth="1"/>
    <col min="1285" max="1286" width="10.85546875" customWidth="1"/>
    <col min="1287" max="1287" width="9.7109375" customWidth="1"/>
    <col min="1288" max="1288" width="9.140625" customWidth="1"/>
    <col min="1289" max="1289" width="7.7109375" customWidth="1"/>
    <col min="1290" max="1290" width="12" customWidth="1"/>
    <col min="1291" max="1291" width="9.85546875" bestFit="1" customWidth="1"/>
    <col min="1292" max="1526" width="10.28515625" customWidth="1"/>
    <col min="1527" max="1527" width="5.140625" customWidth="1"/>
    <col min="1528" max="1528" width="19.85546875" customWidth="1"/>
    <col min="1529" max="1532" width="9.140625" customWidth="1"/>
    <col min="1533" max="1533" width="10" customWidth="1"/>
    <col min="1534" max="1534" width="9.7109375" customWidth="1"/>
    <col min="1537" max="1537" width="5.140625" customWidth="1"/>
    <col min="1538" max="1538" width="23.5703125" customWidth="1"/>
    <col min="1539" max="1539" width="9.42578125" customWidth="1"/>
    <col min="1540" max="1540" width="9.140625" customWidth="1"/>
    <col min="1541" max="1542" width="10.85546875" customWidth="1"/>
    <col min="1543" max="1543" width="9.7109375" customWidth="1"/>
    <col min="1544" max="1544" width="9.140625" customWidth="1"/>
    <col min="1545" max="1545" width="7.7109375" customWidth="1"/>
    <col min="1546" max="1546" width="12" customWidth="1"/>
    <col min="1547" max="1547" width="9.85546875" bestFit="1" customWidth="1"/>
    <col min="1548" max="1782" width="10.28515625" customWidth="1"/>
    <col min="1783" max="1783" width="5.140625" customWidth="1"/>
    <col min="1784" max="1784" width="19.85546875" customWidth="1"/>
    <col min="1785" max="1788" width="9.140625" customWidth="1"/>
    <col min="1789" max="1789" width="10" customWidth="1"/>
    <col min="1790" max="1790" width="9.7109375" customWidth="1"/>
    <col min="1793" max="1793" width="5.140625" customWidth="1"/>
    <col min="1794" max="1794" width="23.5703125" customWidth="1"/>
    <col min="1795" max="1795" width="9.42578125" customWidth="1"/>
    <col min="1796" max="1796" width="9.140625" customWidth="1"/>
    <col min="1797" max="1798" width="10.85546875" customWidth="1"/>
    <col min="1799" max="1799" width="9.7109375" customWidth="1"/>
    <col min="1800" max="1800" width="9.140625" customWidth="1"/>
    <col min="1801" max="1801" width="7.7109375" customWidth="1"/>
    <col min="1802" max="1802" width="12" customWidth="1"/>
    <col min="1803" max="1803" width="9.85546875" bestFit="1" customWidth="1"/>
    <col min="1804" max="2038" width="10.28515625" customWidth="1"/>
    <col min="2039" max="2039" width="5.140625" customWidth="1"/>
    <col min="2040" max="2040" width="19.85546875" customWidth="1"/>
    <col min="2041" max="2044" width="9.140625" customWidth="1"/>
    <col min="2045" max="2045" width="10" customWidth="1"/>
    <col min="2046" max="2046" width="9.7109375" customWidth="1"/>
    <col min="2049" max="2049" width="5.140625" customWidth="1"/>
    <col min="2050" max="2050" width="23.5703125" customWidth="1"/>
    <col min="2051" max="2051" width="9.42578125" customWidth="1"/>
    <col min="2052" max="2052" width="9.140625" customWidth="1"/>
    <col min="2053" max="2054" width="10.85546875" customWidth="1"/>
    <col min="2055" max="2055" width="9.7109375" customWidth="1"/>
    <col min="2056" max="2056" width="9.140625" customWidth="1"/>
    <col min="2057" max="2057" width="7.7109375" customWidth="1"/>
    <col min="2058" max="2058" width="12" customWidth="1"/>
    <col min="2059" max="2059" width="9.85546875" bestFit="1" customWidth="1"/>
    <col min="2060" max="2294" width="10.28515625" customWidth="1"/>
    <col min="2295" max="2295" width="5.140625" customWidth="1"/>
    <col min="2296" max="2296" width="19.85546875" customWidth="1"/>
    <col min="2297" max="2300" width="9.140625" customWidth="1"/>
    <col min="2301" max="2301" width="10" customWidth="1"/>
    <col min="2302" max="2302" width="9.7109375" customWidth="1"/>
    <col min="2305" max="2305" width="5.140625" customWidth="1"/>
    <col min="2306" max="2306" width="23.5703125" customWidth="1"/>
    <col min="2307" max="2307" width="9.42578125" customWidth="1"/>
    <col min="2308" max="2308" width="9.140625" customWidth="1"/>
    <col min="2309" max="2310" width="10.85546875" customWidth="1"/>
    <col min="2311" max="2311" width="9.7109375" customWidth="1"/>
    <col min="2312" max="2312" width="9.140625" customWidth="1"/>
    <col min="2313" max="2313" width="7.7109375" customWidth="1"/>
    <col min="2314" max="2314" width="12" customWidth="1"/>
    <col min="2315" max="2315" width="9.85546875" bestFit="1" customWidth="1"/>
    <col min="2316" max="2550" width="10.28515625" customWidth="1"/>
    <col min="2551" max="2551" width="5.140625" customWidth="1"/>
    <col min="2552" max="2552" width="19.85546875" customWidth="1"/>
    <col min="2553" max="2556" width="9.140625" customWidth="1"/>
    <col min="2557" max="2557" width="10" customWidth="1"/>
    <col min="2558" max="2558" width="9.7109375" customWidth="1"/>
    <col min="2561" max="2561" width="5.140625" customWidth="1"/>
    <col min="2562" max="2562" width="23.5703125" customWidth="1"/>
    <col min="2563" max="2563" width="9.42578125" customWidth="1"/>
    <col min="2564" max="2564" width="9.140625" customWidth="1"/>
    <col min="2565" max="2566" width="10.85546875" customWidth="1"/>
    <col min="2567" max="2567" width="9.7109375" customWidth="1"/>
    <col min="2568" max="2568" width="9.140625" customWidth="1"/>
    <col min="2569" max="2569" width="7.7109375" customWidth="1"/>
    <col min="2570" max="2570" width="12" customWidth="1"/>
    <col min="2571" max="2571" width="9.85546875" bestFit="1" customWidth="1"/>
    <col min="2572" max="2806" width="10.28515625" customWidth="1"/>
    <col min="2807" max="2807" width="5.140625" customWidth="1"/>
    <col min="2808" max="2808" width="19.85546875" customWidth="1"/>
    <col min="2809" max="2812" width="9.140625" customWidth="1"/>
    <col min="2813" max="2813" width="10" customWidth="1"/>
    <col min="2814" max="2814" width="9.7109375" customWidth="1"/>
    <col min="2817" max="2817" width="5.140625" customWidth="1"/>
    <col min="2818" max="2818" width="23.5703125" customWidth="1"/>
    <col min="2819" max="2819" width="9.42578125" customWidth="1"/>
    <col min="2820" max="2820" width="9.140625" customWidth="1"/>
    <col min="2821" max="2822" width="10.85546875" customWidth="1"/>
    <col min="2823" max="2823" width="9.7109375" customWidth="1"/>
    <col min="2824" max="2824" width="9.140625" customWidth="1"/>
    <col min="2825" max="2825" width="7.7109375" customWidth="1"/>
    <col min="2826" max="2826" width="12" customWidth="1"/>
    <col min="2827" max="2827" width="9.85546875" bestFit="1" customWidth="1"/>
    <col min="2828" max="3062" width="10.28515625" customWidth="1"/>
    <col min="3063" max="3063" width="5.140625" customWidth="1"/>
    <col min="3064" max="3064" width="19.85546875" customWidth="1"/>
    <col min="3065" max="3068" width="9.140625" customWidth="1"/>
    <col min="3069" max="3069" width="10" customWidth="1"/>
    <col min="3070" max="3070" width="9.7109375" customWidth="1"/>
    <col min="3073" max="3073" width="5.140625" customWidth="1"/>
    <col min="3074" max="3074" width="23.5703125" customWidth="1"/>
    <col min="3075" max="3075" width="9.42578125" customWidth="1"/>
    <col min="3076" max="3076" width="9.140625" customWidth="1"/>
    <col min="3077" max="3078" width="10.85546875" customWidth="1"/>
    <col min="3079" max="3079" width="9.7109375" customWidth="1"/>
    <col min="3080" max="3080" width="9.140625" customWidth="1"/>
    <col min="3081" max="3081" width="7.7109375" customWidth="1"/>
    <col min="3082" max="3082" width="12" customWidth="1"/>
    <col min="3083" max="3083" width="9.85546875" bestFit="1" customWidth="1"/>
    <col min="3084" max="3318" width="10.28515625" customWidth="1"/>
    <col min="3319" max="3319" width="5.140625" customWidth="1"/>
    <col min="3320" max="3320" width="19.85546875" customWidth="1"/>
    <col min="3321" max="3324" width="9.140625" customWidth="1"/>
    <col min="3325" max="3325" width="10" customWidth="1"/>
    <col min="3326" max="3326" width="9.7109375" customWidth="1"/>
    <col min="3329" max="3329" width="5.140625" customWidth="1"/>
    <col min="3330" max="3330" width="23.5703125" customWidth="1"/>
    <col min="3331" max="3331" width="9.42578125" customWidth="1"/>
    <col min="3332" max="3332" width="9.140625" customWidth="1"/>
    <col min="3333" max="3334" width="10.85546875" customWidth="1"/>
    <col min="3335" max="3335" width="9.7109375" customWidth="1"/>
    <col min="3336" max="3336" width="9.140625" customWidth="1"/>
    <col min="3337" max="3337" width="7.7109375" customWidth="1"/>
    <col min="3338" max="3338" width="12" customWidth="1"/>
    <col min="3339" max="3339" width="9.85546875" bestFit="1" customWidth="1"/>
    <col min="3340" max="3574" width="10.28515625" customWidth="1"/>
    <col min="3575" max="3575" width="5.140625" customWidth="1"/>
    <col min="3576" max="3576" width="19.85546875" customWidth="1"/>
    <col min="3577" max="3580" width="9.140625" customWidth="1"/>
    <col min="3581" max="3581" width="10" customWidth="1"/>
    <col min="3582" max="3582" width="9.7109375" customWidth="1"/>
    <col min="3585" max="3585" width="5.140625" customWidth="1"/>
    <col min="3586" max="3586" width="23.5703125" customWidth="1"/>
    <col min="3587" max="3587" width="9.42578125" customWidth="1"/>
    <col min="3588" max="3588" width="9.140625" customWidth="1"/>
    <col min="3589" max="3590" width="10.85546875" customWidth="1"/>
    <col min="3591" max="3591" width="9.7109375" customWidth="1"/>
    <col min="3592" max="3592" width="9.140625" customWidth="1"/>
    <col min="3593" max="3593" width="7.7109375" customWidth="1"/>
    <col min="3594" max="3594" width="12" customWidth="1"/>
    <col min="3595" max="3595" width="9.85546875" bestFit="1" customWidth="1"/>
    <col min="3596" max="3830" width="10.28515625" customWidth="1"/>
    <col min="3831" max="3831" width="5.140625" customWidth="1"/>
    <col min="3832" max="3832" width="19.85546875" customWidth="1"/>
    <col min="3833" max="3836" width="9.140625" customWidth="1"/>
    <col min="3837" max="3837" width="10" customWidth="1"/>
    <col min="3838" max="3838" width="9.7109375" customWidth="1"/>
    <col min="3841" max="3841" width="5.140625" customWidth="1"/>
    <col min="3842" max="3842" width="23.5703125" customWidth="1"/>
    <col min="3843" max="3843" width="9.42578125" customWidth="1"/>
    <col min="3844" max="3844" width="9.140625" customWidth="1"/>
    <col min="3845" max="3846" width="10.85546875" customWidth="1"/>
    <col min="3847" max="3847" width="9.7109375" customWidth="1"/>
    <col min="3848" max="3848" width="9.140625" customWidth="1"/>
    <col min="3849" max="3849" width="7.7109375" customWidth="1"/>
    <col min="3850" max="3850" width="12" customWidth="1"/>
    <col min="3851" max="3851" width="9.85546875" bestFit="1" customWidth="1"/>
    <col min="3852" max="4086" width="10.28515625" customWidth="1"/>
    <col min="4087" max="4087" width="5.140625" customWidth="1"/>
    <col min="4088" max="4088" width="19.85546875" customWidth="1"/>
    <col min="4089" max="4092" width="9.140625" customWidth="1"/>
    <col min="4093" max="4093" width="10" customWidth="1"/>
    <col min="4094" max="4094" width="9.7109375" customWidth="1"/>
    <col min="4097" max="4097" width="5.140625" customWidth="1"/>
    <col min="4098" max="4098" width="23.5703125" customWidth="1"/>
    <col min="4099" max="4099" width="9.42578125" customWidth="1"/>
    <col min="4100" max="4100" width="9.140625" customWidth="1"/>
    <col min="4101" max="4102" width="10.85546875" customWidth="1"/>
    <col min="4103" max="4103" width="9.7109375" customWidth="1"/>
    <col min="4104" max="4104" width="9.140625" customWidth="1"/>
    <col min="4105" max="4105" width="7.7109375" customWidth="1"/>
    <col min="4106" max="4106" width="12" customWidth="1"/>
    <col min="4107" max="4107" width="9.85546875" bestFit="1" customWidth="1"/>
    <col min="4108" max="4342" width="10.28515625" customWidth="1"/>
    <col min="4343" max="4343" width="5.140625" customWidth="1"/>
    <col min="4344" max="4344" width="19.85546875" customWidth="1"/>
    <col min="4345" max="4348" width="9.140625" customWidth="1"/>
    <col min="4349" max="4349" width="10" customWidth="1"/>
    <col min="4350" max="4350" width="9.7109375" customWidth="1"/>
    <col min="4353" max="4353" width="5.140625" customWidth="1"/>
    <col min="4354" max="4354" width="23.5703125" customWidth="1"/>
    <col min="4355" max="4355" width="9.42578125" customWidth="1"/>
    <col min="4356" max="4356" width="9.140625" customWidth="1"/>
    <col min="4357" max="4358" width="10.85546875" customWidth="1"/>
    <col min="4359" max="4359" width="9.7109375" customWidth="1"/>
    <col min="4360" max="4360" width="9.140625" customWidth="1"/>
    <col min="4361" max="4361" width="7.7109375" customWidth="1"/>
    <col min="4362" max="4362" width="12" customWidth="1"/>
    <col min="4363" max="4363" width="9.85546875" bestFit="1" customWidth="1"/>
    <col min="4364" max="4598" width="10.28515625" customWidth="1"/>
    <col min="4599" max="4599" width="5.140625" customWidth="1"/>
    <col min="4600" max="4600" width="19.85546875" customWidth="1"/>
    <col min="4601" max="4604" width="9.140625" customWidth="1"/>
    <col min="4605" max="4605" width="10" customWidth="1"/>
    <col min="4606" max="4606" width="9.7109375" customWidth="1"/>
    <col min="4609" max="4609" width="5.140625" customWidth="1"/>
    <col min="4610" max="4610" width="23.5703125" customWidth="1"/>
    <col min="4611" max="4611" width="9.42578125" customWidth="1"/>
    <col min="4612" max="4612" width="9.140625" customWidth="1"/>
    <col min="4613" max="4614" width="10.85546875" customWidth="1"/>
    <col min="4615" max="4615" width="9.7109375" customWidth="1"/>
    <col min="4616" max="4616" width="9.140625" customWidth="1"/>
    <col min="4617" max="4617" width="7.7109375" customWidth="1"/>
    <col min="4618" max="4618" width="12" customWidth="1"/>
    <col min="4619" max="4619" width="9.85546875" bestFit="1" customWidth="1"/>
    <col min="4620" max="4854" width="10.28515625" customWidth="1"/>
    <col min="4855" max="4855" width="5.140625" customWidth="1"/>
    <col min="4856" max="4856" width="19.85546875" customWidth="1"/>
    <col min="4857" max="4860" width="9.140625" customWidth="1"/>
    <col min="4861" max="4861" width="10" customWidth="1"/>
    <col min="4862" max="4862" width="9.7109375" customWidth="1"/>
    <col min="4865" max="4865" width="5.140625" customWidth="1"/>
    <col min="4866" max="4866" width="23.5703125" customWidth="1"/>
    <col min="4867" max="4867" width="9.42578125" customWidth="1"/>
    <col min="4868" max="4868" width="9.140625" customWidth="1"/>
    <col min="4869" max="4870" width="10.85546875" customWidth="1"/>
    <col min="4871" max="4871" width="9.7109375" customWidth="1"/>
    <col min="4872" max="4872" width="9.140625" customWidth="1"/>
    <col min="4873" max="4873" width="7.7109375" customWidth="1"/>
    <col min="4874" max="4874" width="12" customWidth="1"/>
    <col min="4875" max="4875" width="9.85546875" bestFit="1" customWidth="1"/>
    <col min="4876" max="5110" width="10.28515625" customWidth="1"/>
    <col min="5111" max="5111" width="5.140625" customWidth="1"/>
    <col min="5112" max="5112" width="19.85546875" customWidth="1"/>
    <col min="5113" max="5116" width="9.140625" customWidth="1"/>
    <col min="5117" max="5117" width="10" customWidth="1"/>
    <col min="5118" max="5118" width="9.7109375" customWidth="1"/>
    <col min="5121" max="5121" width="5.140625" customWidth="1"/>
    <col min="5122" max="5122" width="23.5703125" customWidth="1"/>
    <col min="5123" max="5123" width="9.42578125" customWidth="1"/>
    <col min="5124" max="5124" width="9.140625" customWidth="1"/>
    <col min="5125" max="5126" width="10.85546875" customWidth="1"/>
    <col min="5127" max="5127" width="9.7109375" customWidth="1"/>
    <col min="5128" max="5128" width="9.140625" customWidth="1"/>
    <col min="5129" max="5129" width="7.7109375" customWidth="1"/>
    <col min="5130" max="5130" width="12" customWidth="1"/>
    <col min="5131" max="5131" width="9.85546875" bestFit="1" customWidth="1"/>
    <col min="5132" max="5366" width="10.28515625" customWidth="1"/>
    <col min="5367" max="5367" width="5.140625" customWidth="1"/>
    <col min="5368" max="5368" width="19.85546875" customWidth="1"/>
    <col min="5369" max="5372" width="9.140625" customWidth="1"/>
    <col min="5373" max="5373" width="10" customWidth="1"/>
    <col min="5374" max="5374" width="9.7109375" customWidth="1"/>
    <col min="5377" max="5377" width="5.140625" customWidth="1"/>
    <col min="5378" max="5378" width="23.5703125" customWidth="1"/>
    <col min="5379" max="5379" width="9.42578125" customWidth="1"/>
    <col min="5380" max="5380" width="9.140625" customWidth="1"/>
    <col min="5381" max="5382" width="10.85546875" customWidth="1"/>
    <col min="5383" max="5383" width="9.7109375" customWidth="1"/>
    <col min="5384" max="5384" width="9.140625" customWidth="1"/>
    <col min="5385" max="5385" width="7.7109375" customWidth="1"/>
    <col min="5386" max="5386" width="12" customWidth="1"/>
    <col min="5387" max="5387" width="9.85546875" bestFit="1" customWidth="1"/>
    <col min="5388" max="5622" width="10.28515625" customWidth="1"/>
    <col min="5623" max="5623" width="5.140625" customWidth="1"/>
    <col min="5624" max="5624" width="19.85546875" customWidth="1"/>
    <col min="5625" max="5628" width="9.140625" customWidth="1"/>
    <col min="5629" max="5629" width="10" customWidth="1"/>
    <col min="5630" max="5630" width="9.7109375" customWidth="1"/>
    <col min="5633" max="5633" width="5.140625" customWidth="1"/>
    <col min="5634" max="5634" width="23.5703125" customWidth="1"/>
    <col min="5635" max="5635" width="9.42578125" customWidth="1"/>
    <col min="5636" max="5636" width="9.140625" customWidth="1"/>
    <col min="5637" max="5638" width="10.85546875" customWidth="1"/>
    <col min="5639" max="5639" width="9.7109375" customWidth="1"/>
    <col min="5640" max="5640" width="9.140625" customWidth="1"/>
    <col min="5641" max="5641" width="7.7109375" customWidth="1"/>
    <col min="5642" max="5642" width="12" customWidth="1"/>
    <col min="5643" max="5643" width="9.85546875" bestFit="1" customWidth="1"/>
    <col min="5644" max="5878" width="10.28515625" customWidth="1"/>
    <col min="5879" max="5879" width="5.140625" customWidth="1"/>
    <col min="5880" max="5880" width="19.85546875" customWidth="1"/>
    <col min="5881" max="5884" width="9.140625" customWidth="1"/>
    <col min="5885" max="5885" width="10" customWidth="1"/>
    <col min="5886" max="5886" width="9.7109375" customWidth="1"/>
    <col min="5889" max="5889" width="5.140625" customWidth="1"/>
    <col min="5890" max="5890" width="23.5703125" customWidth="1"/>
    <col min="5891" max="5891" width="9.42578125" customWidth="1"/>
    <col min="5892" max="5892" width="9.140625" customWidth="1"/>
    <col min="5893" max="5894" width="10.85546875" customWidth="1"/>
    <col min="5895" max="5895" width="9.7109375" customWidth="1"/>
    <col min="5896" max="5896" width="9.140625" customWidth="1"/>
    <col min="5897" max="5897" width="7.7109375" customWidth="1"/>
    <col min="5898" max="5898" width="12" customWidth="1"/>
    <col min="5899" max="5899" width="9.85546875" bestFit="1" customWidth="1"/>
    <col min="5900" max="6134" width="10.28515625" customWidth="1"/>
    <col min="6135" max="6135" width="5.140625" customWidth="1"/>
    <col min="6136" max="6136" width="19.85546875" customWidth="1"/>
    <col min="6137" max="6140" width="9.140625" customWidth="1"/>
    <col min="6141" max="6141" width="10" customWidth="1"/>
    <col min="6142" max="6142" width="9.7109375" customWidth="1"/>
    <col min="6145" max="6145" width="5.140625" customWidth="1"/>
    <col min="6146" max="6146" width="23.5703125" customWidth="1"/>
    <col min="6147" max="6147" width="9.42578125" customWidth="1"/>
    <col min="6148" max="6148" width="9.140625" customWidth="1"/>
    <col min="6149" max="6150" width="10.85546875" customWidth="1"/>
    <col min="6151" max="6151" width="9.7109375" customWidth="1"/>
    <col min="6152" max="6152" width="9.140625" customWidth="1"/>
    <col min="6153" max="6153" width="7.7109375" customWidth="1"/>
    <col min="6154" max="6154" width="12" customWidth="1"/>
    <col min="6155" max="6155" width="9.85546875" bestFit="1" customWidth="1"/>
    <col min="6156" max="6390" width="10.28515625" customWidth="1"/>
    <col min="6391" max="6391" width="5.140625" customWidth="1"/>
    <col min="6392" max="6392" width="19.85546875" customWidth="1"/>
    <col min="6393" max="6396" width="9.140625" customWidth="1"/>
    <col min="6397" max="6397" width="10" customWidth="1"/>
    <col min="6398" max="6398" width="9.7109375" customWidth="1"/>
    <col min="6401" max="6401" width="5.140625" customWidth="1"/>
    <col min="6402" max="6402" width="23.5703125" customWidth="1"/>
    <col min="6403" max="6403" width="9.42578125" customWidth="1"/>
    <col min="6404" max="6404" width="9.140625" customWidth="1"/>
    <col min="6405" max="6406" width="10.85546875" customWidth="1"/>
    <col min="6407" max="6407" width="9.7109375" customWidth="1"/>
    <col min="6408" max="6408" width="9.140625" customWidth="1"/>
    <col min="6409" max="6409" width="7.7109375" customWidth="1"/>
    <col min="6410" max="6410" width="12" customWidth="1"/>
    <col min="6411" max="6411" width="9.85546875" bestFit="1" customWidth="1"/>
    <col min="6412" max="6646" width="10.28515625" customWidth="1"/>
    <col min="6647" max="6647" width="5.140625" customWidth="1"/>
    <col min="6648" max="6648" width="19.85546875" customWidth="1"/>
    <col min="6649" max="6652" width="9.140625" customWidth="1"/>
    <col min="6653" max="6653" width="10" customWidth="1"/>
    <col min="6654" max="6654" width="9.7109375" customWidth="1"/>
    <col min="6657" max="6657" width="5.140625" customWidth="1"/>
    <col min="6658" max="6658" width="23.5703125" customWidth="1"/>
    <col min="6659" max="6659" width="9.42578125" customWidth="1"/>
    <col min="6660" max="6660" width="9.140625" customWidth="1"/>
    <col min="6661" max="6662" width="10.85546875" customWidth="1"/>
    <col min="6663" max="6663" width="9.7109375" customWidth="1"/>
    <col min="6664" max="6664" width="9.140625" customWidth="1"/>
    <col min="6665" max="6665" width="7.7109375" customWidth="1"/>
    <col min="6666" max="6666" width="12" customWidth="1"/>
    <col min="6667" max="6667" width="9.85546875" bestFit="1" customWidth="1"/>
    <col min="6668" max="6902" width="10.28515625" customWidth="1"/>
    <col min="6903" max="6903" width="5.140625" customWidth="1"/>
    <col min="6904" max="6904" width="19.85546875" customWidth="1"/>
    <col min="6905" max="6908" width="9.140625" customWidth="1"/>
    <col min="6909" max="6909" width="10" customWidth="1"/>
    <col min="6910" max="6910" width="9.7109375" customWidth="1"/>
    <col min="6913" max="6913" width="5.140625" customWidth="1"/>
    <col min="6914" max="6914" width="23.5703125" customWidth="1"/>
    <col min="6915" max="6915" width="9.42578125" customWidth="1"/>
    <col min="6916" max="6916" width="9.140625" customWidth="1"/>
    <col min="6917" max="6918" width="10.85546875" customWidth="1"/>
    <col min="6919" max="6919" width="9.7109375" customWidth="1"/>
    <col min="6920" max="6920" width="9.140625" customWidth="1"/>
    <col min="6921" max="6921" width="7.7109375" customWidth="1"/>
    <col min="6922" max="6922" width="12" customWidth="1"/>
    <col min="6923" max="6923" width="9.85546875" bestFit="1" customWidth="1"/>
    <col min="6924" max="7158" width="10.28515625" customWidth="1"/>
    <col min="7159" max="7159" width="5.140625" customWidth="1"/>
    <col min="7160" max="7160" width="19.85546875" customWidth="1"/>
    <col min="7161" max="7164" width="9.140625" customWidth="1"/>
    <col min="7165" max="7165" width="10" customWidth="1"/>
    <col min="7166" max="7166" width="9.7109375" customWidth="1"/>
    <col min="7169" max="7169" width="5.140625" customWidth="1"/>
    <col min="7170" max="7170" width="23.5703125" customWidth="1"/>
    <col min="7171" max="7171" width="9.42578125" customWidth="1"/>
    <col min="7172" max="7172" width="9.140625" customWidth="1"/>
    <col min="7173" max="7174" width="10.85546875" customWidth="1"/>
    <col min="7175" max="7175" width="9.7109375" customWidth="1"/>
    <col min="7176" max="7176" width="9.140625" customWidth="1"/>
    <col min="7177" max="7177" width="7.7109375" customWidth="1"/>
    <col min="7178" max="7178" width="12" customWidth="1"/>
    <col min="7179" max="7179" width="9.85546875" bestFit="1" customWidth="1"/>
    <col min="7180" max="7414" width="10.28515625" customWidth="1"/>
    <col min="7415" max="7415" width="5.140625" customWidth="1"/>
    <col min="7416" max="7416" width="19.85546875" customWidth="1"/>
    <col min="7417" max="7420" width="9.140625" customWidth="1"/>
    <col min="7421" max="7421" width="10" customWidth="1"/>
    <col min="7422" max="7422" width="9.7109375" customWidth="1"/>
    <col min="7425" max="7425" width="5.140625" customWidth="1"/>
    <col min="7426" max="7426" width="23.5703125" customWidth="1"/>
    <col min="7427" max="7427" width="9.42578125" customWidth="1"/>
    <col min="7428" max="7428" width="9.140625" customWidth="1"/>
    <col min="7429" max="7430" width="10.85546875" customWidth="1"/>
    <col min="7431" max="7431" width="9.7109375" customWidth="1"/>
    <col min="7432" max="7432" width="9.140625" customWidth="1"/>
    <col min="7433" max="7433" width="7.7109375" customWidth="1"/>
    <col min="7434" max="7434" width="12" customWidth="1"/>
    <col min="7435" max="7435" width="9.85546875" bestFit="1" customWidth="1"/>
    <col min="7436" max="7670" width="10.28515625" customWidth="1"/>
    <col min="7671" max="7671" width="5.140625" customWidth="1"/>
    <col min="7672" max="7672" width="19.85546875" customWidth="1"/>
    <col min="7673" max="7676" width="9.140625" customWidth="1"/>
    <col min="7677" max="7677" width="10" customWidth="1"/>
    <col min="7678" max="7678" width="9.7109375" customWidth="1"/>
    <col min="7681" max="7681" width="5.140625" customWidth="1"/>
    <col min="7682" max="7682" width="23.5703125" customWidth="1"/>
    <col min="7683" max="7683" width="9.42578125" customWidth="1"/>
    <col min="7684" max="7684" width="9.140625" customWidth="1"/>
    <col min="7685" max="7686" width="10.85546875" customWidth="1"/>
    <col min="7687" max="7687" width="9.7109375" customWidth="1"/>
    <col min="7688" max="7688" width="9.140625" customWidth="1"/>
    <col min="7689" max="7689" width="7.7109375" customWidth="1"/>
    <col min="7690" max="7690" width="12" customWidth="1"/>
    <col min="7691" max="7691" width="9.85546875" bestFit="1" customWidth="1"/>
    <col min="7692" max="7926" width="10.28515625" customWidth="1"/>
    <col min="7927" max="7927" width="5.140625" customWidth="1"/>
    <col min="7928" max="7928" width="19.85546875" customWidth="1"/>
    <col min="7929" max="7932" width="9.140625" customWidth="1"/>
    <col min="7933" max="7933" width="10" customWidth="1"/>
    <col min="7934" max="7934" width="9.7109375" customWidth="1"/>
    <col min="7937" max="7937" width="5.140625" customWidth="1"/>
    <col min="7938" max="7938" width="23.5703125" customWidth="1"/>
    <col min="7939" max="7939" width="9.42578125" customWidth="1"/>
    <col min="7940" max="7940" width="9.140625" customWidth="1"/>
    <col min="7941" max="7942" width="10.85546875" customWidth="1"/>
    <col min="7943" max="7943" width="9.7109375" customWidth="1"/>
    <col min="7944" max="7944" width="9.140625" customWidth="1"/>
    <col min="7945" max="7945" width="7.7109375" customWidth="1"/>
    <col min="7946" max="7946" width="12" customWidth="1"/>
    <col min="7947" max="7947" width="9.85546875" bestFit="1" customWidth="1"/>
    <col min="7948" max="8182" width="10.28515625" customWidth="1"/>
    <col min="8183" max="8183" width="5.140625" customWidth="1"/>
    <col min="8184" max="8184" width="19.85546875" customWidth="1"/>
    <col min="8185" max="8188" width="9.140625" customWidth="1"/>
    <col min="8189" max="8189" width="10" customWidth="1"/>
    <col min="8190" max="8190" width="9.7109375" customWidth="1"/>
    <col min="8193" max="8193" width="5.140625" customWidth="1"/>
    <col min="8194" max="8194" width="23.5703125" customWidth="1"/>
    <col min="8195" max="8195" width="9.42578125" customWidth="1"/>
    <col min="8196" max="8196" width="9.140625" customWidth="1"/>
    <col min="8197" max="8198" width="10.85546875" customWidth="1"/>
    <col min="8199" max="8199" width="9.7109375" customWidth="1"/>
    <col min="8200" max="8200" width="9.140625" customWidth="1"/>
    <col min="8201" max="8201" width="7.7109375" customWidth="1"/>
    <col min="8202" max="8202" width="12" customWidth="1"/>
    <col min="8203" max="8203" width="9.85546875" bestFit="1" customWidth="1"/>
    <col min="8204" max="8438" width="10.28515625" customWidth="1"/>
    <col min="8439" max="8439" width="5.140625" customWidth="1"/>
    <col min="8440" max="8440" width="19.85546875" customWidth="1"/>
    <col min="8441" max="8444" width="9.140625" customWidth="1"/>
    <col min="8445" max="8445" width="10" customWidth="1"/>
    <col min="8446" max="8446" width="9.7109375" customWidth="1"/>
    <col min="8449" max="8449" width="5.140625" customWidth="1"/>
    <col min="8450" max="8450" width="23.5703125" customWidth="1"/>
    <col min="8451" max="8451" width="9.42578125" customWidth="1"/>
    <col min="8452" max="8452" width="9.140625" customWidth="1"/>
    <col min="8453" max="8454" width="10.85546875" customWidth="1"/>
    <col min="8455" max="8455" width="9.7109375" customWidth="1"/>
    <col min="8456" max="8456" width="9.140625" customWidth="1"/>
    <col min="8457" max="8457" width="7.7109375" customWidth="1"/>
    <col min="8458" max="8458" width="12" customWidth="1"/>
    <col min="8459" max="8459" width="9.85546875" bestFit="1" customWidth="1"/>
    <col min="8460" max="8694" width="10.28515625" customWidth="1"/>
    <col min="8695" max="8695" width="5.140625" customWidth="1"/>
    <col min="8696" max="8696" width="19.85546875" customWidth="1"/>
    <col min="8697" max="8700" width="9.140625" customWidth="1"/>
    <col min="8701" max="8701" width="10" customWidth="1"/>
    <col min="8702" max="8702" width="9.7109375" customWidth="1"/>
    <col min="8705" max="8705" width="5.140625" customWidth="1"/>
    <col min="8706" max="8706" width="23.5703125" customWidth="1"/>
    <col min="8707" max="8707" width="9.42578125" customWidth="1"/>
    <col min="8708" max="8708" width="9.140625" customWidth="1"/>
    <col min="8709" max="8710" width="10.85546875" customWidth="1"/>
    <col min="8711" max="8711" width="9.7109375" customWidth="1"/>
    <col min="8712" max="8712" width="9.140625" customWidth="1"/>
    <col min="8713" max="8713" width="7.7109375" customWidth="1"/>
    <col min="8714" max="8714" width="12" customWidth="1"/>
    <col min="8715" max="8715" width="9.85546875" bestFit="1" customWidth="1"/>
    <col min="8716" max="8950" width="10.28515625" customWidth="1"/>
    <col min="8951" max="8951" width="5.140625" customWidth="1"/>
    <col min="8952" max="8952" width="19.85546875" customWidth="1"/>
    <col min="8953" max="8956" width="9.140625" customWidth="1"/>
    <col min="8957" max="8957" width="10" customWidth="1"/>
    <col min="8958" max="8958" width="9.7109375" customWidth="1"/>
    <col min="8961" max="8961" width="5.140625" customWidth="1"/>
    <col min="8962" max="8962" width="23.5703125" customWidth="1"/>
    <col min="8963" max="8963" width="9.42578125" customWidth="1"/>
    <col min="8964" max="8964" width="9.140625" customWidth="1"/>
    <col min="8965" max="8966" width="10.85546875" customWidth="1"/>
    <col min="8967" max="8967" width="9.7109375" customWidth="1"/>
    <col min="8968" max="8968" width="9.140625" customWidth="1"/>
    <col min="8969" max="8969" width="7.7109375" customWidth="1"/>
    <col min="8970" max="8970" width="12" customWidth="1"/>
    <col min="8971" max="8971" width="9.85546875" bestFit="1" customWidth="1"/>
    <col min="8972" max="9206" width="10.28515625" customWidth="1"/>
    <col min="9207" max="9207" width="5.140625" customWidth="1"/>
    <col min="9208" max="9208" width="19.85546875" customWidth="1"/>
    <col min="9209" max="9212" width="9.140625" customWidth="1"/>
    <col min="9213" max="9213" width="10" customWidth="1"/>
    <col min="9214" max="9214" width="9.7109375" customWidth="1"/>
    <col min="9217" max="9217" width="5.140625" customWidth="1"/>
    <col min="9218" max="9218" width="23.5703125" customWidth="1"/>
    <col min="9219" max="9219" width="9.42578125" customWidth="1"/>
    <col min="9220" max="9220" width="9.140625" customWidth="1"/>
    <col min="9221" max="9222" width="10.85546875" customWidth="1"/>
    <col min="9223" max="9223" width="9.7109375" customWidth="1"/>
    <col min="9224" max="9224" width="9.140625" customWidth="1"/>
    <col min="9225" max="9225" width="7.7109375" customWidth="1"/>
    <col min="9226" max="9226" width="12" customWidth="1"/>
    <col min="9227" max="9227" width="9.85546875" bestFit="1" customWidth="1"/>
    <col min="9228" max="9462" width="10.28515625" customWidth="1"/>
    <col min="9463" max="9463" width="5.140625" customWidth="1"/>
    <col min="9464" max="9464" width="19.85546875" customWidth="1"/>
    <col min="9465" max="9468" width="9.140625" customWidth="1"/>
    <col min="9469" max="9469" width="10" customWidth="1"/>
    <col min="9470" max="9470" width="9.7109375" customWidth="1"/>
    <col min="9473" max="9473" width="5.140625" customWidth="1"/>
    <col min="9474" max="9474" width="23.5703125" customWidth="1"/>
    <col min="9475" max="9475" width="9.42578125" customWidth="1"/>
    <col min="9476" max="9476" width="9.140625" customWidth="1"/>
    <col min="9477" max="9478" width="10.85546875" customWidth="1"/>
    <col min="9479" max="9479" width="9.7109375" customWidth="1"/>
    <col min="9480" max="9480" width="9.140625" customWidth="1"/>
    <col min="9481" max="9481" width="7.7109375" customWidth="1"/>
    <col min="9482" max="9482" width="12" customWidth="1"/>
    <col min="9483" max="9483" width="9.85546875" bestFit="1" customWidth="1"/>
    <col min="9484" max="9718" width="10.28515625" customWidth="1"/>
    <col min="9719" max="9719" width="5.140625" customWidth="1"/>
    <col min="9720" max="9720" width="19.85546875" customWidth="1"/>
    <col min="9721" max="9724" width="9.140625" customWidth="1"/>
    <col min="9725" max="9725" width="10" customWidth="1"/>
    <col min="9726" max="9726" width="9.7109375" customWidth="1"/>
    <col min="9729" max="9729" width="5.140625" customWidth="1"/>
    <col min="9730" max="9730" width="23.5703125" customWidth="1"/>
    <col min="9731" max="9731" width="9.42578125" customWidth="1"/>
    <col min="9732" max="9732" width="9.140625" customWidth="1"/>
    <col min="9733" max="9734" width="10.85546875" customWidth="1"/>
    <col min="9735" max="9735" width="9.7109375" customWidth="1"/>
    <col min="9736" max="9736" width="9.140625" customWidth="1"/>
    <col min="9737" max="9737" width="7.7109375" customWidth="1"/>
    <col min="9738" max="9738" width="12" customWidth="1"/>
    <col min="9739" max="9739" width="9.85546875" bestFit="1" customWidth="1"/>
    <col min="9740" max="9974" width="10.28515625" customWidth="1"/>
    <col min="9975" max="9975" width="5.140625" customWidth="1"/>
    <col min="9976" max="9976" width="19.85546875" customWidth="1"/>
    <col min="9977" max="9980" width="9.140625" customWidth="1"/>
    <col min="9981" max="9981" width="10" customWidth="1"/>
    <col min="9982" max="9982" width="9.7109375" customWidth="1"/>
    <col min="9985" max="9985" width="5.140625" customWidth="1"/>
    <col min="9986" max="9986" width="23.5703125" customWidth="1"/>
    <col min="9987" max="9987" width="9.42578125" customWidth="1"/>
    <col min="9988" max="9988" width="9.140625" customWidth="1"/>
    <col min="9989" max="9990" width="10.85546875" customWidth="1"/>
    <col min="9991" max="9991" width="9.7109375" customWidth="1"/>
    <col min="9992" max="9992" width="9.140625" customWidth="1"/>
    <col min="9993" max="9993" width="7.7109375" customWidth="1"/>
    <col min="9994" max="9994" width="12" customWidth="1"/>
    <col min="9995" max="9995" width="9.85546875" bestFit="1" customWidth="1"/>
    <col min="9996" max="10230" width="10.28515625" customWidth="1"/>
    <col min="10231" max="10231" width="5.140625" customWidth="1"/>
    <col min="10232" max="10232" width="19.85546875" customWidth="1"/>
    <col min="10233" max="10236" width="9.140625" customWidth="1"/>
    <col min="10237" max="10237" width="10" customWidth="1"/>
    <col min="10238" max="10238" width="9.7109375" customWidth="1"/>
    <col min="10241" max="10241" width="5.140625" customWidth="1"/>
    <col min="10242" max="10242" width="23.5703125" customWidth="1"/>
    <col min="10243" max="10243" width="9.42578125" customWidth="1"/>
    <col min="10244" max="10244" width="9.140625" customWidth="1"/>
    <col min="10245" max="10246" width="10.85546875" customWidth="1"/>
    <col min="10247" max="10247" width="9.7109375" customWidth="1"/>
    <col min="10248" max="10248" width="9.140625" customWidth="1"/>
    <col min="10249" max="10249" width="7.7109375" customWidth="1"/>
    <col min="10250" max="10250" width="12" customWidth="1"/>
    <col min="10251" max="10251" width="9.85546875" bestFit="1" customWidth="1"/>
    <col min="10252" max="10486" width="10.28515625" customWidth="1"/>
    <col min="10487" max="10487" width="5.140625" customWidth="1"/>
    <col min="10488" max="10488" width="19.85546875" customWidth="1"/>
    <col min="10489" max="10492" width="9.140625" customWidth="1"/>
    <col min="10493" max="10493" width="10" customWidth="1"/>
    <col min="10494" max="10494" width="9.7109375" customWidth="1"/>
    <col min="10497" max="10497" width="5.140625" customWidth="1"/>
    <col min="10498" max="10498" width="23.5703125" customWidth="1"/>
    <col min="10499" max="10499" width="9.42578125" customWidth="1"/>
    <col min="10500" max="10500" width="9.140625" customWidth="1"/>
    <col min="10501" max="10502" width="10.85546875" customWidth="1"/>
    <col min="10503" max="10503" width="9.7109375" customWidth="1"/>
    <col min="10504" max="10504" width="9.140625" customWidth="1"/>
    <col min="10505" max="10505" width="7.7109375" customWidth="1"/>
    <col min="10506" max="10506" width="12" customWidth="1"/>
    <col min="10507" max="10507" width="9.85546875" bestFit="1" customWidth="1"/>
    <col min="10508" max="10742" width="10.28515625" customWidth="1"/>
    <col min="10743" max="10743" width="5.140625" customWidth="1"/>
    <col min="10744" max="10744" width="19.85546875" customWidth="1"/>
    <col min="10745" max="10748" width="9.140625" customWidth="1"/>
    <col min="10749" max="10749" width="10" customWidth="1"/>
    <col min="10750" max="10750" width="9.7109375" customWidth="1"/>
    <col min="10753" max="10753" width="5.140625" customWidth="1"/>
    <col min="10754" max="10754" width="23.5703125" customWidth="1"/>
    <col min="10755" max="10755" width="9.42578125" customWidth="1"/>
    <col min="10756" max="10756" width="9.140625" customWidth="1"/>
    <col min="10757" max="10758" width="10.85546875" customWidth="1"/>
    <col min="10759" max="10759" width="9.7109375" customWidth="1"/>
    <col min="10760" max="10760" width="9.140625" customWidth="1"/>
    <col min="10761" max="10761" width="7.7109375" customWidth="1"/>
    <col min="10762" max="10762" width="12" customWidth="1"/>
    <col min="10763" max="10763" width="9.85546875" bestFit="1" customWidth="1"/>
    <col min="10764" max="10998" width="10.28515625" customWidth="1"/>
    <col min="10999" max="10999" width="5.140625" customWidth="1"/>
    <col min="11000" max="11000" width="19.85546875" customWidth="1"/>
    <col min="11001" max="11004" width="9.140625" customWidth="1"/>
    <col min="11005" max="11005" width="10" customWidth="1"/>
    <col min="11006" max="11006" width="9.7109375" customWidth="1"/>
    <col min="11009" max="11009" width="5.140625" customWidth="1"/>
    <col min="11010" max="11010" width="23.5703125" customWidth="1"/>
    <col min="11011" max="11011" width="9.42578125" customWidth="1"/>
    <col min="11012" max="11012" width="9.140625" customWidth="1"/>
    <col min="11013" max="11014" width="10.85546875" customWidth="1"/>
    <col min="11015" max="11015" width="9.7109375" customWidth="1"/>
    <col min="11016" max="11016" width="9.140625" customWidth="1"/>
    <col min="11017" max="11017" width="7.7109375" customWidth="1"/>
    <col min="11018" max="11018" width="12" customWidth="1"/>
    <col min="11019" max="11019" width="9.85546875" bestFit="1" customWidth="1"/>
    <col min="11020" max="11254" width="10.28515625" customWidth="1"/>
    <col min="11255" max="11255" width="5.140625" customWidth="1"/>
    <col min="11256" max="11256" width="19.85546875" customWidth="1"/>
    <col min="11257" max="11260" width="9.140625" customWidth="1"/>
    <col min="11261" max="11261" width="10" customWidth="1"/>
    <col min="11262" max="11262" width="9.7109375" customWidth="1"/>
    <col min="11265" max="11265" width="5.140625" customWidth="1"/>
    <col min="11266" max="11266" width="23.5703125" customWidth="1"/>
    <col min="11267" max="11267" width="9.42578125" customWidth="1"/>
    <col min="11268" max="11268" width="9.140625" customWidth="1"/>
    <col min="11269" max="11270" width="10.85546875" customWidth="1"/>
    <col min="11271" max="11271" width="9.7109375" customWidth="1"/>
    <col min="11272" max="11272" width="9.140625" customWidth="1"/>
    <col min="11273" max="11273" width="7.7109375" customWidth="1"/>
    <col min="11274" max="11274" width="12" customWidth="1"/>
    <col min="11275" max="11275" width="9.85546875" bestFit="1" customWidth="1"/>
    <col min="11276" max="11510" width="10.28515625" customWidth="1"/>
    <col min="11511" max="11511" width="5.140625" customWidth="1"/>
    <col min="11512" max="11512" width="19.85546875" customWidth="1"/>
    <col min="11513" max="11516" width="9.140625" customWidth="1"/>
    <col min="11517" max="11517" width="10" customWidth="1"/>
    <col min="11518" max="11518" width="9.7109375" customWidth="1"/>
    <col min="11521" max="11521" width="5.140625" customWidth="1"/>
    <col min="11522" max="11522" width="23.5703125" customWidth="1"/>
    <col min="11523" max="11523" width="9.42578125" customWidth="1"/>
    <col min="11524" max="11524" width="9.140625" customWidth="1"/>
    <col min="11525" max="11526" width="10.85546875" customWidth="1"/>
    <col min="11527" max="11527" width="9.7109375" customWidth="1"/>
    <col min="11528" max="11528" width="9.140625" customWidth="1"/>
    <col min="11529" max="11529" width="7.7109375" customWidth="1"/>
    <col min="11530" max="11530" width="12" customWidth="1"/>
    <col min="11531" max="11531" width="9.85546875" bestFit="1" customWidth="1"/>
    <col min="11532" max="11766" width="10.28515625" customWidth="1"/>
    <col min="11767" max="11767" width="5.140625" customWidth="1"/>
    <col min="11768" max="11768" width="19.85546875" customWidth="1"/>
    <col min="11769" max="11772" width="9.140625" customWidth="1"/>
    <col min="11773" max="11773" width="10" customWidth="1"/>
    <col min="11774" max="11774" width="9.7109375" customWidth="1"/>
    <col min="11777" max="11777" width="5.140625" customWidth="1"/>
    <col min="11778" max="11778" width="23.5703125" customWidth="1"/>
    <col min="11779" max="11779" width="9.42578125" customWidth="1"/>
    <col min="11780" max="11780" width="9.140625" customWidth="1"/>
    <col min="11781" max="11782" width="10.85546875" customWidth="1"/>
    <col min="11783" max="11783" width="9.7109375" customWidth="1"/>
    <col min="11784" max="11784" width="9.140625" customWidth="1"/>
    <col min="11785" max="11785" width="7.7109375" customWidth="1"/>
    <col min="11786" max="11786" width="12" customWidth="1"/>
    <col min="11787" max="11787" width="9.85546875" bestFit="1" customWidth="1"/>
    <col min="11788" max="12022" width="10.28515625" customWidth="1"/>
    <col min="12023" max="12023" width="5.140625" customWidth="1"/>
    <col min="12024" max="12024" width="19.85546875" customWidth="1"/>
    <col min="12025" max="12028" width="9.140625" customWidth="1"/>
    <col min="12029" max="12029" width="10" customWidth="1"/>
    <col min="12030" max="12030" width="9.7109375" customWidth="1"/>
    <col min="12033" max="12033" width="5.140625" customWidth="1"/>
    <col min="12034" max="12034" width="23.5703125" customWidth="1"/>
    <col min="12035" max="12035" width="9.42578125" customWidth="1"/>
    <col min="12036" max="12036" width="9.140625" customWidth="1"/>
    <col min="12037" max="12038" width="10.85546875" customWidth="1"/>
    <col min="12039" max="12039" width="9.7109375" customWidth="1"/>
    <col min="12040" max="12040" width="9.140625" customWidth="1"/>
    <col min="12041" max="12041" width="7.7109375" customWidth="1"/>
    <col min="12042" max="12042" width="12" customWidth="1"/>
    <col min="12043" max="12043" width="9.85546875" bestFit="1" customWidth="1"/>
    <col min="12044" max="12278" width="10.28515625" customWidth="1"/>
    <col min="12279" max="12279" width="5.140625" customWidth="1"/>
    <col min="12280" max="12280" width="19.85546875" customWidth="1"/>
    <col min="12281" max="12284" width="9.140625" customWidth="1"/>
    <col min="12285" max="12285" width="10" customWidth="1"/>
    <col min="12286" max="12286" width="9.7109375" customWidth="1"/>
    <col min="12289" max="12289" width="5.140625" customWidth="1"/>
    <col min="12290" max="12290" width="23.5703125" customWidth="1"/>
    <col min="12291" max="12291" width="9.42578125" customWidth="1"/>
    <col min="12292" max="12292" width="9.140625" customWidth="1"/>
    <col min="12293" max="12294" width="10.85546875" customWidth="1"/>
    <col min="12295" max="12295" width="9.7109375" customWidth="1"/>
    <col min="12296" max="12296" width="9.140625" customWidth="1"/>
    <col min="12297" max="12297" width="7.7109375" customWidth="1"/>
    <col min="12298" max="12298" width="12" customWidth="1"/>
    <col min="12299" max="12299" width="9.85546875" bestFit="1" customWidth="1"/>
    <col min="12300" max="12534" width="10.28515625" customWidth="1"/>
    <col min="12535" max="12535" width="5.140625" customWidth="1"/>
    <col min="12536" max="12536" width="19.85546875" customWidth="1"/>
    <col min="12537" max="12540" width="9.140625" customWidth="1"/>
    <col min="12541" max="12541" width="10" customWidth="1"/>
    <col min="12542" max="12542" width="9.7109375" customWidth="1"/>
    <col min="12545" max="12545" width="5.140625" customWidth="1"/>
    <col min="12546" max="12546" width="23.5703125" customWidth="1"/>
    <col min="12547" max="12547" width="9.42578125" customWidth="1"/>
    <col min="12548" max="12548" width="9.140625" customWidth="1"/>
    <col min="12549" max="12550" width="10.85546875" customWidth="1"/>
    <col min="12551" max="12551" width="9.7109375" customWidth="1"/>
    <col min="12552" max="12552" width="9.140625" customWidth="1"/>
    <col min="12553" max="12553" width="7.7109375" customWidth="1"/>
    <col min="12554" max="12554" width="12" customWidth="1"/>
    <col min="12555" max="12555" width="9.85546875" bestFit="1" customWidth="1"/>
    <col min="12556" max="12790" width="10.28515625" customWidth="1"/>
    <col min="12791" max="12791" width="5.140625" customWidth="1"/>
    <col min="12792" max="12792" width="19.85546875" customWidth="1"/>
    <col min="12793" max="12796" width="9.140625" customWidth="1"/>
    <col min="12797" max="12797" width="10" customWidth="1"/>
    <col min="12798" max="12798" width="9.7109375" customWidth="1"/>
    <col min="12801" max="12801" width="5.140625" customWidth="1"/>
    <col min="12802" max="12802" width="23.5703125" customWidth="1"/>
    <col min="12803" max="12803" width="9.42578125" customWidth="1"/>
    <col min="12804" max="12804" width="9.140625" customWidth="1"/>
    <col min="12805" max="12806" width="10.85546875" customWidth="1"/>
    <col min="12807" max="12807" width="9.7109375" customWidth="1"/>
    <col min="12808" max="12808" width="9.140625" customWidth="1"/>
    <col min="12809" max="12809" width="7.7109375" customWidth="1"/>
    <col min="12810" max="12810" width="12" customWidth="1"/>
    <col min="12811" max="12811" width="9.85546875" bestFit="1" customWidth="1"/>
    <col min="12812" max="13046" width="10.28515625" customWidth="1"/>
    <col min="13047" max="13047" width="5.140625" customWidth="1"/>
    <col min="13048" max="13048" width="19.85546875" customWidth="1"/>
    <col min="13049" max="13052" width="9.140625" customWidth="1"/>
    <col min="13053" max="13053" width="10" customWidth="1"/>
    <col min="13054" max="13054" width="9.7109375" customWidth="1"/>
    <col min="13057" max="13057" width="5.140625" customWidth="1"/>
    <col min="13058" max="13058" width="23.5703125" customWidth="1"/>
    <col min="13059" max="13059" width="9.42578125" customWidth="1"/>
    <col min="13060" max="13060" width="9.140625" customWidth="1"/>
    <col min="13061" max="13062" width="10.85546875" customWidth="1"/>
    <col min="13063" max="13063" width="9.7109375" customWidth="1"/>
    <col min="13064" max="13064" width="9.140625" customWidth="1"/>
    <col min="13065" max="13065" width="7.7109375" customWidth="1"/>
    <col min="13066" max="13066" width="12" customWidth="1"/>
    <col min="13067" max="13067" width="9.85546875" bestFit="1" customWidth="1"/>
    <col min="13068" max="13302" width="10.28515625" customWidth="1"/>
    <col min="13303" max="13303" width="5.140625" customWidth="1"/>
    <col min="13304" max="13304" width="19.85546875" customWidth="1"/>
    <col min="13305" max="13308" width="9.140625" customWidth="1"/>
    <col min="13309" max="13309" width="10" customWidth="1"/>
    <col min="13310" max="13310" width="9.7109375" customWidth="1"/>
    <col min="13313" max="13313" width="5.140625" customWidth="1"/>
    <col min="13314" max="13314" width="23.5703125" customWidth="1"/>
    <col min="13315" max="13315" width="9.42578125" customWidth="1"/>
    <col min="13316" max="13316" width="9.140625" customWidth="1"/>
    <col min="13317" max="13318" width="10.85546875" customWidth="1"/>
    <col min="13319" max="13319" width="9.7109375" customWidth="1"/>
    <col min="13320" max="13320" width="9.140625" customWidth="1"/>
    <col min="13321" max="13321" width="7.7109375" customWidth="1"/>
    <col min="13322" max="13322" width="12" customWidth="1"/>
    <col min="13323" max="13323" width="9.85546875" bestFit="1" customWidth="1"/>
    <col min="13324" max="13558" width="10.28515625" customWidth="1"/>
    <col min="13559" max="13559" width="5.140625" customWidth="1"/>
    <col min="13560" max="13560" width="19.85546875" customWidth="1"/>
    <col min="13561" max="13564" width="9.140625" customWidth="1"/>
    <col min="13565" max="13565" width="10" customWidth="1"/>
    <col min="13566" max="13566" width="9.7109375" customWidth="1"/>
    <col min="13569" max="13569" width="5.140625" customWidth="1"/>
    <col min="13570" max="13570" width="23.5703125" customWidth="1"/>
    <col min="13571" max="13571" width="9.42578125" customWidth="1"/>
    <col min="13572" max="13572" width="9.140625" customWidth="1"/>
    <col min="13573" max="13574" width="10.85546875" customWidth="1"/>
    <col min="13575" max="13575" width="9.7109375" customWidth="1"/>
    <col min="13576" max="13576" width="9.140625" customWidth="1"/>
    <col min="13577" max="13577" width="7.7109375" customWidth="1"/>
    <col min="13578" max="13578" width="12" customWidth="1"/>
    <col min="13579" max="13579" width="9.85546875" bestFit="1" customWidth="1"/>
    <col min="13580" max="13814" width="10.28515625" customWidth="1"/>
    <col min="13815" max="13815" width="5.140625" customWidth="1"/>
    <col min="13816" max="13816" width="19.85546875" customWidth="1"/>
    <col min="13817" max="13820" width="9.140625" customWidth="1"/>
    <col min="13821" max="13821" width="10" customWidth="1"/>
    <col min="13822" max="13822" width="9.7109375" customWidth="1"/>
    <col min="13825" max="13825" width="5.140625" customWidth="1"/>
    <col min="13826" max="13826" width="23.5703125" customWidth="1"/>
    <col min="13827" max="13827" width="9.42578125" customWidth="1"/>
    <col min="13828" max="13828" width="9.140625" customWidth="1"/>
    <col min="13829" max="13830" width="10.85546875" customWidth="1"/>
    <col min="13831" max="13831" width="9.7109375" customWidth="1"/>
    <col min="13832" max="13832" width="9.140625" customWidth="1"/>
    <col min="13833" max="13833" width="7.7109375" customWidth="1"/>
    <col min="13834" max="13834" width="12" customWidth="1"/>
    <col min="13835" max="13835" width="9.85546875" bestFit="1" customWidth="1"/>
    <col min="13836" max="14070" width="10.28515625" customWidth="1"/>
    <col min="14071" max="14071" width="5.140625" customWidth="1"/>
    <col min="14072" max="14072" width="19.85546875" customWidth="1"/>
    <col min="14073" max="14076" width="9.140625" customWidth="1"/>
    <col min="14077" max="14077" width="10" customWidth="1"/>
    <col min="14078" max="14078" width="9.7109375" customWidth="1"/>
    <col min="14081" max="14081" width="5.140625" customWidth="1"/>
    <col min="14082" max="14082" width="23.5703125" customWidth="1"/>
    <col min="14083" max="14083" width="9.42578125" customWidth="1"/>
    <col min="14084" max="14084" width="9.140625" customWidth="1"/>
    <col min="14085" max="14086" width="10.85546875" customWidth="1"/>
    <col min="14087" max="14087" width="9.7109375" customWidth="1"/>
    <col min="14088" max="14088" width="9.140625" customWidth="1"/>
    <col min="14089" max="14089" width="7.7109375" customWidth="1"/>
    <col min="14090" max="14090" width="12" customWidth="1"/>
    <col min="14091" max="14091" width="9.85546875" bestFit="1" customWidth="1"/>
    <col min="14092" max="14326" width="10.28515625" customWidth="1"/>
    <col min="14327" max="14327" width="5.140625" customWidth="1"/>
    <col min="14328" max="14328" width="19.85546875" customWidth="1"/>
    <col min="14329" max="14332" width="9.140625" customWidth="1"/>
    <col min="14333" max="14333" width="10" customWidth="1"/>
    <col min="14334" max="14334" width="9.7109375" customWidth="1"/>
    <col min="14337" max="14337" width="5.140625" customWidth="1"/>
    <col min="14338" max="14338" width="23.5703125" customWidth="1"/>
    <col min="14339" max="14339" width="9.42578125" customWidth="1"/>
    <col min="14340" max="14340" width="9.140625" customWidth="1"/>
    <col min="14341" max="14342" width="10.85546875" customWidth="1"/>
    <col min="14343" max="14343" width="9.7109375" customWidth="1"/>
    <col min="14344" max="14344" width="9.140625" customWidth="1"/>
    <col min="14345" max="14345" width="7.7109375" customWidth="1"/>
    <col min="14346" max="14346" width="12" customWidth="1"/>
    <col min="14347" max="14347" width="9.85546875" bestFit="1" customWidth="1"/>
    <col min="14348" max="14582" width="10.28515625" customWidth="1"/>
    <col min="14583" max="14583" width="5.140625" customWidth="1"/>
    <col min="14584" max="14584" width="19.85546875" customWidth="1"/>
    <col min="14585" max="14588" width="9.140625" customWidth="1"/>
    <col min="14589" max="14589" width="10" customWidth="1"/>
    <col min="14590" max="14590" width="9.7109375" customWidth="1"/>
    <col min="14593" max="14593" width="5.140625" customWidth="1"/>
    <col min="14594" max="14594" width="23.5703125" customWidth="1"/>
    <col min="14595" max="14595" width="9.42578125" customWidth="1"/>
    <col min="14596" max="14596" width="9.140625" customWidth="1"/>
    <col min="14597" max="14598" width="10.85546875" customWidth="1"/>
    <col min="14599" max="14599" width="9.7109375" customWidth="1"/>
    <col min="14600" max="14600" width="9.140625" customWidth="1"/>
    <col min="14601" max="14601" width="7.7109375" customWidth="1"/>
    <col min="14602" max="14602" width="12" customWidth="1"/>
    <col min="14603" max="14603" width="9.85546875" bestFit="1" customWidth="1"/>
    <col min="14604" max="14838" width="10.28515625" customWidth="1"/>
    <col min="14839" max="14839" width="5.140625" customWidth="1"/>
    <col min="14840" max="14840" width="19.85546875" customWidth="1"/>
    <col min="14841" max="14844" width="9.140625" customWidth="1"/>
    <col min="14845" max="14845" width="10" customWidth="1"/>
    <col min="14846" max="14846" width="9.7109375" customWidth="1"/>
    <col min="14849" max="14849" width="5.140625" customWidth="1"/>
    <col min="14850" max="14850" width="23.5703125" customWidth="1"/>
    <col min="14851" max="14851" width="9.42578125" customWidth="1"/>
    <col min="14852" max="14852" width="9.140625" customWidth="1"/>
    <col min="14853" max="14854" width="10.85546875" customWidth="1"/>
    <col min="14855" max="14855" width="9.7109375" customWidth="1"/>
    <col min="14856" max="14856" width="9.140625" customWidth="1"/>
    <col min="14857" max="14857" width="7.7109375" customWidth="1"/>
    <col min="14858" max="14858" width="12" customWidth="1"/>
    <col min="14859" max="14859" width="9.85546875" bestFit="1" customWidth="1"/>
    <col min="14860" max="15094" width="10.28515625" customWidth="1"/>
    <col min="15095" max="15095" width="5.140625" customWidth="1"/>
    <col min="15096" max="15096" width="19.85546875" customWidth="1"/>
    <col min="15097" max="15100" width="9.140625" customWidth="1"/>
    <col min="15101" max="15101" width="10" customWidth="1"/>
    <col min="15102" max="15102" width="9.7109375" customWidth="1"/>
    <col min="15105" max="15105" width="5.140625" customWidth="1"/>
    <col min="15106" max="15106" width="23.5703125" customWidth="1"/>
    <col min="15107" max="15107" width="9.42578125" customWidth="1"/>
    <col min="15108" max="15108" width="9.140625" customWidth="1"/>
    <col min="15109" max="15110" width="10.85546875" customWidth="1"/>
    <col min="15111" max="15111" width="9.7109375" customWidth="1"/>
    <col min="15112" max="15112" width="9.140625" customWidth="1"/>
    <col min="15113" max="15113" width="7.7109375" customWidth="1"/>
    <col min="15114" max="15114" width="12" customWidth="1"/>
    <col min="15115" max="15115" width="9.85546875" bestFit="1" customWidth="1"/>
    <col min="15116" max="15350" width="10.28515625" customWidth="1"/>
    <col min="15351" max="15351" width="5.140625" customWidth="1"/>
    <col min="15352" max="15352" width="19.85546875" customWidth="1"/>
    <col min="15353" max="15356" width="9.140625" customWidth="1"/>
    <col min="15357" max="15357" width="10" customWidth="1"/>
    <col min="15358" max="15358" width="9.7109375" customWidth="1"/>
    <col min="15361" max="15361" width="5.140625" customWidth="1"/>
    <col min="15362" max="15362" width="23.5703125" customWidth="1"/>
    <col min="15363" max="15363" width="9.42578125" customWidth="1"/>
    <col min="15364" max="15364" width="9.140625" customWidth="1"/>
    <col min="15365" max="15366" width="10.85546875" customWidth="1"/>
    <col min="15367" max="15367" width="9.7109375" customWidth="1"/>
    <col min="15368" max="15368" width="9.140625" customWidth="1"/>
    <col min="15369" max="15369" width="7.7109375" customWidth="1"/>
    <col min="15370" max="15370" width="12" customWidth="1"/>
    <col min="15371" max="15371" width="9.85546875" bestFit="1" customWidth="1"/>
    <col min="15372" max="15606" width="10.28515625" customWidth="1"/>
    <col min="15607" max="15607" width="5.140625" customWidth="1"/>
    <col min="15608" max="15608" width="19.85546875" customWidth="1"/>
    <col min="15609" max="15612" width="9.140625" customWidth="1"/>
    <col min="15613" max="15613" width="10" customWidth="1"/>
    <col min="15614" max="15614" width="9.7109375" customWidth="1"/>
    <col min="15617" max="15617" width="5.140625" customWidth="1"/>
    <col min="15618" max="15618" width="23.5703125" customWidth="1"/>
    <col min="15619" max="15619" width="9.42578125" customWidth="1"/>
    <col min="15620" max="15620" width="9.140625" customWidth="1"/>
    <col min="15621" max="15622" width="10.85546875" customWidth="1"/>
    <col min="15623" max="15623" width="9.7109375" customWidth="1"/>
    <col min="15624" max="15624" width="9.140625" customWidth="1"/>
    <col min="15625" max="15625" width="7.7109375" customWidth="1"/>
    <col min="15626" max="15626" width="12" customWidth="1"/>
    <col min="15627" max="15627" width="9.85546875" bestFit="1" customWidth="1"/>
    <col min="15628" max="15862" width="10.28515625" customWidth="1"/>
    <col min="15863" max="15863" width="5.140625" customWidth="1"/>
    <col min="15864" max="15864" width="19.85546875" customWidth="1"/>
    <col min="15865" max="15868" width="9.140625" customWidth="1"/>
    <col min="15869" max="15869" width="10" customWidth="1"/>
    <col min="15870" max="15870" width="9.7109375" customWidth="1"/>
    <col min="15873" max="15873" width="5.140625" customWidth="1"/>
    <col min="15874" max="15874" width="23.5703125" customWidth="1"/>
    <col min="15875" max="15875" width="9.42578125" customWidth="1"/>
    <col min="15876" max="15876" width="9.140625" customWidth="1"/>
    <col min="15877" max="15878" width="10.85546875" customWidth="1"/>
    <col min="15879" max="15879" width="9.7109375" customWidth="1"/>
    <col min="15880" max="15880" width="9.140625" customWidth="1"/>
    <col min="15881" max="15881" width="7.7109375" customWidth="1"/>
    <col min="15882" max="15882" width="12" customWidth="1"/>
    <col min="15883" max="15883" width="9.85546875" bestFit="1" customWidth="1"/>
    <col min="15884" max="16118" width="10.28515625" customWidth="1"/>
    <col min="16119" max="16119" width="5.140625" customWidth="1"/>
    <col min="16120" max="16120" width="19.85546875" customWidth="1"/>
    <col min="16121" max="16124" width="9.140625" customWidth="1"/>
    <col min="16125" max="16125" width="10" customWidth="1"/>
    <col min="16126" max="16126" width="9.7109375" customWidth="1"/>
    <col min="16129" max="16129" width="5.140625" customWidth="1"/>
    <col min="16130" max="16130" width="23.5703125" customWidth="1"/>
    <col min="16131" max="16131" width="9.42578125" customWidth="1"/>
    <col min="16132" max="16132" width="9.140625" customWidth="1"/>
    <col min="16133" max="16134" width="10.85546875" customWidth="1"/>
    <col min="16135" max="16135" width="9.7109375" customWidth="1"/>
    <col min="16136" max="16136" width="9.140625" customWidth="1"/>
    <col min="16137" max="16137" width="7.7109375" customWidth="1"/>
    <col min="16138" max="16138" width="12" customWidth="1"/>
    <col min="16139" max="16139" width="9.85546875" bestFit="1" customWidth="1"/>
    <col min="16140" max="16374" width="10.28515625" customWidth="1"/>
    <col min="16375" max="16375" width="5.140625" customWidth="1"/>
    <col min="16376" max="16376" width="19.85546875" customWidth="1"/>
    <col min="16377" max="16380" width="9.140625" customWidth="1"/>
    <col min="16381" max="16381" width="10" customWidth="1"/>
    <col min="16382" max="16382" width="9.7109375" customWidth="1"/>
  </cols>
  <sheetData>
    <row r="1" spans="1:254">
      <c r="H1" s="1089" t="s">
        <v>869</v>
      </c>
      <c r="I1" s="1089"/>
      <c r="J1" s="1089"/>
    </row>
    <row r="2" spans="1:254" ht="32.25" customHeight="1">
      <c r="A2" s="1090" t="s">
        <v>870</v>
      </c>
      <c r="B2" s="1090"/>
      <c r="C2" s="1090"/>
      <c r="D2" s="1090"/>
      <c r="E2" s="1090"/>
      <c r="F2" s="1090"/>
      <c r="G2" s="1090"/>
      <c r="H2" s="1090"/>
      <c r="I2" s="1090"/>
      <c r="J2" s="1090"/>
    </row>
    <row r="3" spans="1:254" ht="15.75" customHeight="1">
      <c r="A3" s="1091" t="str">
        <f>'09c. lg huyen'!A3:J3</f>
        <v>(Kèm theo Tờ trình số         /TTr-UBND ngày      tháng       năm 2023 của UBND tỉnh)</v>
      </c>
      <c r="B3" s="1091"/>
      <c r="C3" s="1091"/>
      <c r="D3" s="1091"/>
      <c r="E3" s="1091"/>
      <c r="F3" s="1091"/>
      <c r="G3" s="1091"/>
      <c r="H3" s="1091"/>
      <c r="I3" s="1091"/>
      <c r="J3" s="1091"/>
    </row>
    <row r="4" spans="1:254">
      <c r="A4" s="587"/>
      <c r="B4" s="587"/>
      <c r="C4" s="587"/>
      <c r="D4" s="587"/>
      <c r="E4" s="587"/>
      <c r="F4" s="588"/>
      <c r="G4" s="588"/>
      <c r="H4" s="1092" t="s">
        <v>67</v>
      </c>
      <c r="I4" s="1092"/>
      <c r="J4" s="1092"/>
    </row>
    <row r="5" spans="1:254" ht="15.75" customHeight="1">
      <c r="A5" s="1093" t="s">
        <v>3</v>
      </c>
      <c r="B5" s="1093" t="s">
        <v>476</v>
      </c>
      <c r="C5" s="1093" t="s">
        <v>871</v>
      </c>
      <c r="D5" s="1093" t="s">
        <v>872</v>
      </c>
      <c r="E5" s="1093" t="s">
        <v>218</v>
      </c>
      <c r="F5" s="1093"/>
      <c r="G5" s="1093"/>
      <c r="H5" s="1093"/>
      <c r="I5" s="1093" t="s">
        <v>852</v>
      </c>
      <c r="J5" s="1095" t="s">
        <v>853</v>
      </c>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589"/>
      <c r="AV5" s="589"/>
      <c r="AW5" s="589"/>
      <c r="AX5" s="589"/>
      <c r="AY5" s="589"/>
      <c r="AZ5" s="589"/>
      <c r="BA5" s="589"/>
      <c r="BB5" s="589"/>
      <c r="BC5" s="589"/>
      <c r="BD5" s="589"/>
      <c r="BE5" s="589"/>
      <c r="BF5" s="589"/>
      <c r="BG5" s="589"/>
      <c r="BH5" s="589"/>
      <c r="BI5" s="589"/>
      <c r="BJ5" s="589"/>
      <c r="BK5" s="589"/>
      <c r="BL5" s="589"/>
      <c r="BM5" s="589"/>
      <c r="BN5" s="589"/>
      <c r="BO5" s="589"/>
      <c r="BP5" s="589"/>
      <c r="BQ5" s="589"/>
      <c r="BR5" s="589"/>
      <c r="BS5" s="589"/>
      <c r="BT5" s="589"/>
      <c r="BU5" s="589"/>
      <c r="BV5" s="589"/>
      <c r="BW5" s="589"/>
      <c r="BX5" s="589"/>
      <c r="BY5" s="589"/>
      <c r="BZ5" s="589"/>
      <c r="CA5" s="589"/>
      <c r="CB5" s="589"/>
      <c r="CC5" s="589"/>
      <c r="CD5" s="589"/>
      <c r="CE5" s="589"/>
      <c r="CF5" s="589"/>
      <c r="CG5" s="589"/>
      <c r="CH5" s="589"/>
      <c r="CI5" s="589"/>
      <c r="CJ5" s="589"/>
      <c r="CK5" s="589"/>
      <c r="CL5" s="589"/>
      <c r="CM5" s="589"/>
      <c r="CN5" s="589"/>
      <c r="CO5" s="589"/>
      <c r="CP5" s="589"/>
      <c r="CQ5" s="589"/>
      <c r="CR5" s="589"/>
      <c r="CS5" s="589"/>
      <c r="CT5" s="589"/>
      <c r="CU5" s="589"/>
      <c r="CV5" s="589"/>
      <c r="CW5" s="589"/>
      <c r="CX5" s="589"/>
      <c r="CY5" s="589"/>
      <c r="CZ5" s="589"/>
      <c r="DA5" s="589"/>
      <c r="DB5" s="589"/>
      <c r="DC5" s="589"/>
      <c r="DD5" s="589"/>
      <c r="DE5" s="589"/>
      <c r="DF5" s="589"/>
      <c r="DG5" s="589"/>
      <c r="DH5" s="589"/>
      <c r="DI5" s="589"/>
      <c r="DJ5" s="589"/>
      <c r="DK5" s="589"/>
      <c r="DL5" s="589"/>
      <c r="DM5" s="589"/>
      <c r="DN5" s="589"/>
      <c r="DO5" s="589"/>
      <c r="DP5" s="589"/>
      <c r="DQ5" s="589"/>
      <c r="DR5" s="589"/>
      <c r="DS5" s="589"/>
      <c r="DT5" s="589"/>
      <c r="DU5" s="589"/>
      <c r="DV5" s="589"/>
      <c r="DW5" s="589"/>
      <c r="DX5" s="589"/>
      <c r="DY5" s="589"/>
      <c r="DZ5" s="589"/>
      <c r="EA5" s="589"/>
      <c r="EB5" s="589"/>
      <c r="EC5" s="589"/>
      <c r="ED5" s="589"/>
      <c r="EE5" s="589"/>
      <c r="EF5" s="589"/>
      <c r="EG5" s="589"/>
      <c r="EH5" s="589"/>
      <c r="EI5" s="589"/>
      <c r="EJ5" s="589"/>
      <c r="EK5" s="589"/>
      <c r="EL5" s="589"/>
      <c r="EM5" s="589"/>
      <c r="EN5" s="589"/>
      <c r="EO5" s="589"/>
      <c r="EP5" s="589"/>
      <c r="EQ5" s="589"/>
      <c r="ER5" s="589"/>
      <c r="ES5" s="589"/>
      <c r="ET5" s="589"/>
      <c r="EU5" s="589"/>
      <c r="EV5" s="589"/>
      <c r="EW5" s="589"/>
      <c r="EX5" s="589"/>
      <c r="EY5" s="589"/>
      <c r="EZ5" s="589"/>
      <c r="FA5" s="589"/>
      <c r="FB5" s="589"/>
      <c r="FC5" s="589"/>
      <c r="FD5" s="589"/>
      <c r="FE5" s="589"/>
      <c r="FF5" s="589"/>
      <c r="FG5" s="589"/>
      <c r="FH5" s="589"/>
      <c r="FI5" s="589"/>
      <c r="FJ5" s="589"/>
      <c r="FK5" s="589"/>
      <c r="FL5" s="589"/>
      <c r="FM5" s="589"/>
      <c r="FN5" s="589"/>
      <c r="FO5" s="589"/>
      <c r="FP5" s="589"/>
      <c r="FQ5" s="589"/>
      <c r="FR5" s="589"/>
      <c r="FS5" s="589"/>
      <c r="FT5" s="589"/>
      <c r="FU5" s="589"/>
      <c r="FV5" s="589"/>
      <c r="FW5" s="589"/>
      <c r="FX5" s="589"/>
      <c r="FY5" s="589"/>
      <c r="FZ5" s="589"/>
      <c r="GA5" s="589"/>
      <c r="GB5" s="589"/>
      <c r="GC5" s="589"/>
      <c r="GD5" s="589"/>
      <c r="GE5" s="589"/>
      <c r="GF5" s="589"/>
      <c r="GG5" s="589"/>
      <c r="GH5" s="589"/>
      <c r="GI5" s="589"/>
      <c r="GJ5" s="589"/>
      <c r="GK5" s="589"/>
      <c r="GL5" s="589"/>
      <c r="GM5" s="589"/>
      <c r="GN5" s="589"/>
      <c r="GO5" s="589"/>
      <c r="GP5" s="589"/>
      <c r="GQ5" s="589"/>
      <c r="GR5" s="589"/>
      <c r="GS5" s="589"/>
      <c r="GT5" s="589"/>
      <c r="GU5" s="589"/>
      <c r="GV5" s="589"/>
      <c r="GW5" s="589"/>
      <c r="GX5" s="589"/>
      <c r="GY5" s="589"/>
      <c r="GZ5" s="589"/>
      <c r="HA5" s="589"/>
      <c r="HB5" s="589"/>
      <c r="HC5" s="589"/>
      <c r="HD5" s="589"/>
      <c r="HE5" s="589"/>
      <c r="HF5" s="589"/>
      <c r="HG5" s="589"/>
      <c r="HH5" s="589"/>
      <c r="HI5" s="589"/>
      <c r="HJ5" s="589"/>
      <c r="HK5" s="589"/>
      <c r="HL5" s="589"/>
      <c r="HM5" s="589"/>
      <c r="HN5" s="589"/>
      <c r="HO5" s="589"/>
      <c r="HP5" s="589"/>
      <c r="HQ5" s="589"/>
      <c r="HR5" s="589"/>
      <c r="HS5" s="589"/>
      <c r="HT5" s="589"/>
      <c r="HU5" s="589"/>
      <c r="HV5" s="589"/>
      <c r="HW5" s="589"/>
      <c r="HX5" s="589"/>
      <c r="HY5" s="589"/>
      <c r="HZ5" s="589"/>
      <c r="IA5" s="589"/>
      <c r="IB5" s="589"/>
      <c r="IC5" s="589"/>
      <c r="ID5" s="589"/>
      <c r="IE5" s="589"/>
      <c r="IF5" s="589"/>
      <c r="IG5" s="589"/>
      <c r="IH5" s="589"/>
      <c r="II5" s="589"/>
      <c r="IJ5" s="589"/>
      <c r="IK5" s="589"/>
      <c r="IL5" s="589"/>
      <c r="IM5" s="589"/>
      <c r="IN5" s="589"/>
      <c r="IO5" s="589"/>
      <c r="IP5" s="589"/>
      <c r="IQ5" s="589"/>
      <c r="IR5" s="589"/>
      <c r="IS5" s="589"/>
      <c r="IT5" s="589"/>
    </row>
    <row r="6" spans="1:254" ht="151.5" customHeight="1">
      <c r="A6" s="1094"/>
      <c r="B6" s="1094"/>
      <c r="C6" s="1094"/>
      <c r="D6" s="1094"/>
      <c r="E6" s="590" t="s">
        <v>854</v>
      </c>
      <c r="F6" s="590" t="s">
        <v>855</v>
      </c>
      <c r="G6" s="590" t="s">
        <v>856</v>
      </c>
      <c r="H6" s="590" t="s">
        <v>858</v>
      </c>
      <c r="I6" s="1094"/>
      <c r="J6" s="1096"/>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89"/>
      <c r="BI6" s="589"/>
      <c r="BJ6" s="589"/>
      <c r="BK6" s="589"/>
      <c r="BL6" s="589"/>
      <c r="BM6" s="589"/>
      <c r="BN6" s="589"/>
      <c r="BO6" s="589"/>
      <c r="BP6" s="589"/>
      <c r="BQ6" s="589"/>
      <c r="BR6" s="589"/>
      <c r="BS6" s="589"/>
      <c r="BT6" s="589"/>
      <c r="BU6" s="589"/>
      <c r="BV6" s="589"/>
      <c r="BW6" s="589"/>
      <c r="BX6" s="589"/>
      <c r="BY6" s="589"/>
      <c r="BZ6" s="589"/>
      <c r="CA6" s="589"/>
      <c r="CB6" s="589"/>
      <c r="CC6" s="589"/>
      <c r="CD6" s="589"/>
      <c r="CE6" s="589"/>
      <c r="CF6" s="589"/>
      <c r="CG6" s="589"/>
      <c r="CH6" s="589"/>
      <c r="CI6" s="589"/>
      <c r="CJ6" s="589"/>
      <c r="CK6" s="589"/>
      <c r="CL6" s="589"/>
      <c r="CM6" s="589"/>
      <c r="CN6" s="589"/>
      <c r="CO6" s="589"/>
      <c r="CP6" s="589"/>
      <c r="CQ6" s="589"/>
      <c r="CR6" s="589"/>
      <c r="CS6" s="589"/>
      <c r="CT6" s="589"/>
      <c r="CU6" s="589"/>
      <c r="CV6" s="589"/>
      <c r="CW6" s="589"/>
      <c r="CX6" s="589"/>
      <c r="CY6" s="589"/>
      <c r="CZ6" s="589"/>
      <c r="DA6" s="589"/>
      <c r="DB6" s="589"/>
      <c r="DC6" s="589"/>
      <c r="DD6" s="589"/>
      <c r="DE6" s="589"/>
      <c r="DF6" s="589"/>
      <c r="DG6" s="589"/>
      <c r="DH6" s="589"/>
      <c r="DI6" s="589"/>
      <c r="DJ6" s="589"/>
      <c r="DK6" s="589"/>
      <c r="DL6" s="589"/>
      <c r="DM6" s="589"/>
      <c r="DN6" s="589"/>
      <c r="DO6" s="589"/>
      <c r="DP6" s="589"/>
      <c r="DQ6" s="589"/>
      <c r="DR6" s="589"/>
      <c r="DS6" s="589"/>
      <c r="DT6" s="589"/>
      <c r="DU6" s="589"/>
      <c r="DV6" s="589"/>
      <c r="DW6" s="589"/>
      <c r="DX6" s="589"/>
      <c r="DY6" s="589"/>
      <c r="DZ6" s="589"/>
      <c r="EA6" s="589"/>
      <c r="EB6" s="589"/>
      <c r="EC6" s="589"/>
      <c r="ED6" s="589"/>
      <c r="EE6" s="589"/>
      <c r="EF6" s="589"/>
      <c r="EG6" s="589"/>
      <c r="EH6" s="589"/>
      <c r="EI6" s="589"/>
      <c r="EJ6" s="589"/>
      <c r="EK6" s="589"/>
      <c r="EL6" s="589"/>
      <c r="EM6" s="589"/>
      <c r="EN6" s="589"/>
      <c r="EO6" s="589"/>
      <c r="EP6" s="589"/>
      <c r="EQ6" s="589"/>
      <c r="ER6" s="589"/>
      <c r="ES6" s="589"/>
      <c r="ET6" s="589"/>
      <c r="EU6" s="589"/>
      <c r="EV6" s="589"/>
      <c r="EW6" s="589"/>
      <c r="EX6" s="589"/>
      <c r="EY6" s="589"/>
      <c r="EZ6" s="589"/>
      <c r="FA6" s="589"/>
      <c r="FB6" s="589"/>
      <c r="FC6" s="589"/>
      <c r="FD6" s="589"/>
      <c r="FE6" s="589"/>
      <c r="FF6" s="589"/>
      <c r="FG6" s="589"/>
      <c r="FH6" s="589"/>
      <c r="FI6" s="589"/>
      <c r="FJ6" s="589"/>
      <c r="FK6" s="589"/>
      <c r="FL6" s="589"/>
      <c r="FM6" s="589"/>
      <c r="FN6" s="589"/>
      <c r="FO6" s="589"/>
      <c r="FP6" s="589"/>
      <c r="FQ6" s="589"/>
      <c r="FR6" s="589"/>
      <c r="FS6" s="589"/>
      <c r="FT6" s="589"/>
      <c r="FU6" s="589"/>
      <c r="FV6" s="589"/>
      <c r="FW6" s="589"/>
      <c r="FX6" s="589"/>
      <c r="FY6" s="589"/>
      <c r="FZ6" s="589"/>
      <c r="GA6" s="589"/>
      <c r="GB6" s="589"/>
      <c r="GC6" s="589"/>
      <c r="GD6" s="589"/>
      <c r="GE6" s="589"/>
      <c r="GF6" s="589"/>
      <c r="GG6" s="589"/>
      <c r="GH6" s="589"/>
      <c r="GI6" s="589"/>
      <c r="GJ6" s="589"/>
      <c r="GK6" s="589"/>
      <c r="GL6" s="589"/>
      <c r="GM6" s="589"/>
      <c r="GN6" s="589"/>
      <c r="GO6" s="589"/>
      <c r="GP6" s="589"/>
      <c r="GQ6" s="589"/>
      <c r="GR6" s="589"/>
      <c r="GS6" s="589"/>
      <c r="GT6" s="589"/>
      <c r="GU6" s="589"/>
      <c r="GV6" s="589"/>
      <c r="GW6" s="589"/>
      <c r="GX6" s="589"/>
      <c r="GY6" s="589"/>
      <c r="GZ6" s="589"/>
      <c r="HA6" s="589"/>
      <c r="HB6" s="589"/>
      <c r="HC6" s="589"/>
      <c r="HD6" s="589"/>
      <c r="HE6" s="589"/>
      <c r="HF6" s="589"/>
      <c r="HG6" s="589"/>
      <c r="HH6" s="589"/>
      <c r="HI6" s="589"/>
      <c r="HJ6" s="589"/>
      <c r="HK6" s="589"/>
      <c r="HL6" s="589"/>
      <c r="HM6" s="589"/>
      <c r="HN6" s="589"/>
      <c r="HO6" s="589"/>
      <c r="HP6" s="589"/>
      <c r="HQ6" s="589"/>
      <c r="HR6" s="589"/>
      <c r="HS6" s="589"/>
      <c r="HT6" s="589"/>
      <c r="HU6" s="589"/>
      <c r="HV6" s="589"/>
      <c r="HW6" s="589"/>
      <c r="HX6" s="589"/>
      <c r="HY6" s="589"/>
      <c r="HZ6" s="589"/>
      <c r="IA6" s="589"/>
      <c r="IB6" s="589"/>
      <c r="IC6" s="589"/>
      <c r="ID6" s="589"/>
      <c r="IE6" s="589"/>
      <c r="IF6" s="589"/>
      <c r="IG6" s="589"/>
      <c r="IH6" s="589"/>
      <c r="II6" s="589"/>
      <c r="IJ6" s="589"/>
      <c r="IK6" s="589"/>
      <c r="IL6" s="589"/>
      <c r="IM6" s="589"/>
      <c r="IN6" s="589"/>
      <c r="IO6" s="589"/>
      <c r="IP6" s="589"/>
      <c r="IQ6" s="589"/>
      <c r="IR6" s="589"/>
      <c r="IS6" s="589"/>
      <c r="IT6" s="589"/>
    </row>
    <row r="7" spans="1:254">
      <c r="A7" s="591"/>
      <c r="B7" s="591" t="s">
        <v>859</v>
      </c>
      <c r="C7" s="592">
        <v>10</v>
      </c>
      <c r="D7" s="592">
        <v>81344</v>
      </c>
      <c r="E7" s="592">
        <v>1097035.5</v>
      </c>
      <c r="F7" s="592">
        <v>1009354.5</v>
      </c>
      <c r="G7" s="592">
        <v>57260</v>
      </c>
      <c r="H7" s="592">
        <v>30421</v>
      </c>
      <c r="I7" s="592">
        <v>284</v>
      </c>
      <c r="J7" s="592">
        <v>1015975.5</v>
      </c>
      <c r="K7" s="593"/>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4"/>
      <c r="CB7" s="594"/>
      <c r="CC7" s="594"/>
      <c r="CD7" s="594"/>
      <c r="CE7" s="594"/>
      <c r="CF7" s="594"/>
      <c r="CG7" s="594"/>
      <c r="CH7" s="594"/>
      <c r="CI7" s="594"/>
      <c r="CJ7" s="594"/>
      <c r="CK7" s="594"/>
      <c r="CL7" s="594"/>
      <c r="CM7" s="594"/>
      <c r="CN7" s="594"/>
      <c r="CO7" s="594"/>
      <c r="CP7" s="594"/>
      <c r="CQ7" s="594"/>
      <c r="CR7" s="594"/>
      <c r="CS7" s="594"/>
      <c r="CT7" s="594"/>
      <c r="CU7" s="594"/>
      <c r="CV7" s="594"/>
      <c r="CW7" s="594"/>
      <c r="CX7" s="594"/>
      <c r="CY7" s="594"/>
      <c r="CZ7" s="594"/>
      <c r="DA7" s="594"/>
      <c r="DB7" s="594"/>
      <c r="DC7" s="594"/>
      <c r="DD7" s="594"/>
      <c r="DE7" s="594"/>
      <c r="DF7" s="594"/>
      <c r="DG7" s="594"/>
      <c r="DH7" s="594"/>
      <c r="DI7" s="594"/>
      <c r="DJ7" s="594"/>
      <c r="DK7" s="594"/>
      <c r="DL7" s="594"/>
      <c r="DM7" s="594"/>
      <c r="DN7" s="594"/>
      <c r="DO7" s="594"/>
      <c r="DP7" s="594"/>
      <c r="DQ7" s="594"/>
      <c r="DR7" s="594"/>
      <c r="DS7" s="594"/>
      <c r="DT7" s="594"/>
      <c r="DU7" s="594"/>
      <c r="DV7" s="594"/>
      <c r="DW7" s="594"/>
      <c r="DX7" s="594"/>
      <c r="DY7" s="594"/>
      <c r="DZ7" s="594"/>
      <c r="EA7" s="594"/>
      <c r="EB7" s="594"/>
      <c r="EC7" s="594"/>
      <c r="ED7" s="594"/>
      <c r="EE7" s="594"/>
      <c r="EF7" s="594"/>
      <c r="EG7" s="594"/>
      <c r="EH7" s="594"/>
      <c r="EI7" s="594"/>
      <c r="EJ7" s="594"/>
      <c r="EK7" s="594"/>
      <c r="EL7" s="594"/>
      <c r="EM7" s="594"/>
      <c r="EN7" s="594"/>
      <c r="EO7" s="594"/>
      <c r="EP7" s="594"/>
      <c r="EQ7" s="594"/>
      <c r="ER7" s="594"/>
      <c r="ES7" s="594"/>
      <c r="ET7" s="594"/>
      <c r="EU7" s="594"/>
      <c r="EV7" s="594"/>
      <c r="EW7" s="594"/>
      <c r="EX7" s="594"/>
      <c r="EY7" s="594"/>
      <c r="EZ7" s="594"/>
      <c r="FA7" s="594"/>
      <c r="FB7" s="594"/>
      <c r="FC7" s="594"/>
      <c r="FD7" s="594"/>
      <c r="FE7" s="594"/>
      <c r="FF7" s="594"/>
      <c r="FG7" s="594"/>
      <c r="FH7" s="594"/>
      <c r="FI7" s="594"/>
      <c r="FJ7" s="594"/>
      <c r="FK7" s="594"/>
      <c r="FL7" s="594"/>
      <c r="FM7" s="594"/>
      <c r="FN7" s="594"/>
      <c r="FO7" s="594"/>
      <c r="FP7" s="594"/>
      <c r="FQ7" s="594"/>
      <c r="FR7" s="594"/>
      <c r="FS7" s="594"/>
      <c r="FT7" s="594"/>
      <c r="FU7" s="594"/>
      <c r="FV7" s="594"/>
      <c r="FW7" s="594"/>
      <c r="FX7" s="594"/>
      <c r="FY7" s="594"/>
      <c r="FZ7" s="594"/>
      <c r="GA7" s="594"/>
      <c r="GB7" s="594"/>
      <c r="GC7" s="594"/>
      <c r="GD7" s="594"/>
      <c r="GE7" s="594"/>
      <c r="GF7" s="594"/>
      <c r="GG7" s="594"/>
      <c r="GH7" s="594"/>
      <c r="GI7" s="594"/>
      <c r="GJ7" s="594"/>
      <c r="GK7" s="594"/>
      <c r="GL7" s="594"/>
      <c r="GM7" s="594"/>
      <c r="GN7" s="594"/>
      <c r="GO7" s="594"/>
      <c r="GP7" s="594"/>
      <c r="GQ7" s="594"/>
      <c r="GR7" s="594"/>
      <c r="GS7" s="594"/>
      <c r="GT7" s="594"/>
      <c r="GU7" s="594"/>
      <c r="GV7" s="594"/>
      <c r="GW7" s="594"/>
      <c r="GX7" s="594"/>
      <c r="GY7" s="594"/>
      <c r="GZ7" s="594"/>
      <c r="HA7" s="594"/>
      <c r="HB7" s="594"/>
      <c r="HC7" s="594"/>
      <c r="HD7" s="594"/>
      <c r="HE7" s="594"/>
      <c r="HF7" s="594"/>
      <c r="HG7" s="594"/>
      <c r="HH7" s="594"/>
      <c r="HI7" s="594"/>
      <c r="HJ7" s="594"/>
      <c r="HK7" s="594"/>
      <c r="HL7" s="594"/>
      <c r="HM7" s="594"/>
      <c r="HN7" s="594"/>
      <c r="HO7" s="594"/>
      <c r="HP7" s="594"/>
      <c r="HQ7" s="594"/>
      <c r="HR7" s="594"/>
      <c r="HS7" s="594"/>
      <c r="HT7" s="594"/>
      <c r="HU7" s="594"/>
      <c r="HV7" s="594"/>
      <c r="HW7" s="594"/>
      <c r="HX7" s="594"/>
      <c r="HY7" s="594"/>
      <c r="HZ7" s="594"/>
      <c r="IA7" s="594"/>
      <c r="IB7" s="594"/>
      <c r="IC7" s="594"/>
      <c r="ID7" s="594"/>
      <c r="IE7" s="594"/>
      <c r="IF7" s="594"/>
      <c r="IG7" s="594"/>
      <c r="IH7" s="594"/>
      <c r="II7" s="594"/>
      <c r="IJ7" s="594"/>
      <c r="IK7" s="594"/>
      <c r="IL7" s="594"/>
      <c r="IM7" s="594"/>
      <c r="IN7" s="594"/>
      <c r="IO7" s="594"/>
      <c r="IP7" s="594"/>
      <c r="IQ7" s="594"/>
      <c r="IR7" s="594"/>
      <c r="IS7" s="594"/>
      <c r="IT7" s="594"/>
    </row>
    <row r="8" spans="1:254">
      <c r="A8" s="595">
        <v>1</v>
      </c>
      <c r="B8" s="596" t="s">
        <v>860</v>
      </c>
      <c r="C8" s="598">
        <v>10</v>
      </c>
      <c r="D8" s="597">
        <v>10847</v>
      </c>
      <c r="E8" s="597">
        <v>216544.6</v>
      </c>
      <c r="F8" s="597">
        <v>199335.6</v>
      </c>
      <c r="G8" s="597">
        <v>12450</v>
      </c>
      <c r="H8" s="597">
        <v>4759</v>
      </c>
      <c r="I8" s="597">
        <v>0</v>
      </c>
      <c r="J8" s="597">
        <v>205697.6</v>
      </c>
      <c r="K8" s="593"/>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N8" s="594"/>
      <c r="AO8" s="594"/>
      <c r="AP8" s="594"/>
      <c r="AQ8" s="594"/>
      <c r="AR8" s="594"/>
      <c r="AS8" s="594"/>
      <c r="AT8" s="594"/>
      <c r="AU8" s="594"/>
      <c r="AV8" s="594"/>
      <c r="AW8" s="594"/>
      <c r="AX8" s="594"/>
      <c r="AY8" s="594"/>
      <c r="AZ8" s="594"/>
      <c r="BA8" s="594"/>
      <c r="BB8" s="594"/>
      <c r="BC8" s="594"/>
      <c r="BD8" s="594"/>
      <c r="BE8" s="594"/>
      <c r="BF8" s="594"/>
      <c r="BG8" s="594"/>
      <c r="BH8" s="594"/>
      <c r="BI8" s="594"/>
      <c r="BJ8" s="594"/>
      <c r="BK8" s="594"/>
      <c r="BL8" s="594"/>
      <c r="BM8" s="594"/>
      <c r="BN8" s="594"/>
      <c r="BO8" s="594"/>
      <c r="BP8" s="594"/>
      <c r="BQ8" s="594"/>
      <c r="BR8" s="594"/>
      <c r="BS8" s="594"/>
      <c r="BT8" s="594"/>
      <c r="BU8" s="594"/>
      <c r="BV8" s="594"/>
      <c r="BW8" s="594"/>
      <c r="BX8" s="594"/>
      <c r="BY8" s="594"/>
      <c r="BZ8" s="594"/>
      <c r="CA8" s="594"/>
      <c r="CB8" s="594"/>
      <c r="CC8" s="594"/>
      <c r="CD8" s="594"/>
      <c r="CE8" s="594"/>
      <c r="CF8" s="594"/>
      <c r="CG8" s="594"/>
      <c r="CH8" s="594"/>
      <c r="CI8" s="594"/>
      <c r="CJ8" s="594"/>
      <c r="CK8" s="594"/>
      <c r="CL8" s="594"/>
      <c r="CM8" s="594"/>
      <c r="CN8" s="594"/>
      <c r="CO8" s="594"/>
      <c r="CP8" s="594"/>
      <c r="CQ8" s="594"/>
      <c r="CR8" s="594"/>
      <c r="CS8" s="594"/>
      <c r="CT8" s="594"/>
      <c r="CU8" s="594"/>
      <c r="CV8" s="594"/>
      <c r="CW8" s="594"/>
      <c r="CX8" s="594"/>
      <c r="CY8" s="594"/>
      <c r="CZ8" s="594"/>
      <c r="DA8" s="594"/>
      <c r="DB8" s="594"/>
      <c r="DC8" s="594"/>
      <c r="DD8" s="594"/>
      <c r="DE8" s="594"/>
      <c r="DF8" s="594"/>
      <c r="DG8" s="594"/>
      <c r="DH8" s="594"/>
      <c r="DI8" s="594"/>
      <c r="DJ8" s="594"/>
      <c r="DK8" s="594"/>
      <c r="DL8" s="594"/>
      <c r="DM8" s="594"/>
      <c r="DN8" s="594"/>
      <c r="DO8" s="594"/>
      <c r="DP8" s="594"/>
      <c r="DQ8" s="594"/>
      <c r="DR8" s="594"/>
      <c r="DS8" s="594"/>
      <c r="DT8" s="594"/>
      <c r="DU8" s="594"/>
      <c r="DV8" s="594"/>
      <c r="DW8" s="594"/>
      <c r="DX8" s="594"/>
      <c r="DY8" s="594"/>
      <c r="DZ8" s="594"/>
      <c r="EA8" s="594"/>
      <c r="EB8" s="594"/>
      <c r="EC8" s="594"/>
      <c r="ED8" s="594"/>
      <c r="EE8" s="594"/>
      <c r="EF8" s="594"/>
      <c r="EG8" s="594"/>
      <c r="EH8" s="594"/>
      <c r="EI8" s="594"/>
      <c r="EJ8" s="594"/>
      <c r="EK8" s="594"/>
      <c r="EL8" s="594"/>
      <c r="EM8" s="594"/>
      <c r="EN8" s="594"/>
      <c r="EO8" s="594"/>
      <c r="EP8" s="594"/>
      <c r="EQ8" s="594"/>
      <c r="ER8" s="594"/>
      <c r="ES8" s="594"/>
      <c r="ET8" s="594"/>
      <c r="EU8" s="594"/>
      <c r="EV8" s="594"/>
      <c r="EW8" s="594"/>
      <c r="EX8" s="594"/>
      <c r="EY8" s="594"/>
      <c r="EZ8" s="594"/>
      <c r="FA8" s="594"/>
      <c r="FB8" s="594"/>
      <c r="FC8" s="594"/>
      <c r="FD8" s="594"/>
      <c r="FE8" s="594"/>
      <c r="FF8" s="594"/>
      <c r="FG8" s="594"/>
      <c r="FH8" s="594"/>
      <c r="FI8" s="594"/>
      <c r="FJ8" s="594"/>
      <c r="FK8" s="594"/>
      <c r="FL8" s="594"/>
      <c r="FM8" s="594"/>
      <c r="FN8" s="594"/>
      <c r="FO8" s="594"/>
      <c r="FP8" s="594"/>
      <c r="FQ8" s="594"/>
      <c r="FR8" s="594"/>
      <c r="FS8" s="594"/>
      <c r="FT8" s="594"/>
      <c r="FU8" s="594"/>
      <c r="FV8" s="594"/>
      <c r="FW8" s="594"/>
      <c r="FX8" s="594"/>
      <c r="FY8" s="594"/>
      <c r="FZ8" s="594"/>
      <c r="GA8" s="594"/>
      <c r="GB8" s="594"/>
      <c r="GC8" s="594"/>
      <c r="GD8" s="594"/>
      <c r="GE8" s="594"/>
      <c r="GF8" s="594"/>
      <c r="GG8" s="594"/>
      <c r="GH8" s="594"/>
      <c r="GI8" s="594"/>
      <c r="GJ8" s="594"/>
      <c r="GK8" s="594"/>
      <c r="GL8" s="594"/>
      <c r="GM8" s="594"/>
      <c r="GN8" s="594"/>
      <c r="GO8" s="594"/>
      <c r="GP8" s="594"/>
      <c r="GQ8" s="594"/>
      <c r="GR8" s="594"/>
      <c r="GS8" s="594"/>
      <c r="GT8" s="594"/>
      <c r="GU8" s="594"/>
      <c r="GV8" s="594"/>
      <c r="GW8" s="594"/>
      <c r="GX8" s="594"/>
      <c r="GY8" s="594"/>
      <c r="GZ8" s="594"/>
      <c r="HA8" s="594"/>
      <c r="HB8" s="594"/>
      <c r="HC8" s="594"/>
      <c r="HD8" s="594"/>
      <c r="HE8" s="594"/>
      <c r="HF8" s="594"/>
      <c r="HG8" s="594"/>
      <c r="HH8" s="594"/>
      <c r="HI8" s="594"/>
      <c r="HJ8" s="594"/>
      <c r="HK8" s="594"/>
      <c r="HL8" s="594"/>
      <c r="HM8" s="594"/>
      <c r="HN8" s="594"/>
      <c r="HO8" s="594"/>
      <c r="HP8" s="594"/>
      <c r="HQ8" s="594"/>
      <c r="HR8" s="594"/>
      <c r="HS8" s="594"/>
      <c r="HT8" s="594"/>
      <c r="HU8" s="594"/>
      <c r="HV8" s="594"/>
      <c r="HW8" s="594"/>
      <c r="HX8" s="594"/>
      <c r="HY8" s="594"/>
      <c r="HZ8" s="594"/>
      <c r="IA8" s="594"/>
      <c r="IB8" s="594"/>
      <c r="IC8" s="594"/>
      <c r="ID8" s="594"/>
      <c r="IE8" s="594"/>
      <c r="IF8" s="594"/>
      <c r="IG8" s="594"/>
      <c r="IH8" s="594"/>
      <c r="II8" s="594"/>
      <c r="IJ8" s="594"/>
      <c r="IK8" s="594"/>
      <c r="IL8" s="594"/>
      <c r="IM8" s="594"/>
      <c r="IN8" s="594"/>
      <c r="IO8" s="594"/>
      <c r="IP8" s="594"/>
      <c r="IQ8" s="594"/>
      <c r="IR8" s="594"/>
      <c r="IS8" s="594"/>
      <c r="IT8" s="594"/>
    </row>
    <row r="9" spans="1:254">
      <c r="A9" s="595">
        <v>2</v>
      </c>
      <c r="B9" s="596" t="s">
        <v>861</v>
      </c>
      <c r="C9" s="596"/>
      <c r="D9" s="598">
        <v>9221</v>
      </c>
      <c r="E9" s="597">
        <v>209547.7</v>
      </c>
      <c r="F9" s="597">
        <v>204138.7</v>
      </c>
      <c r="G9" s="597">
        <v>1928</v>
      </c>
      <c r="H9" s="597">
        <v>3481</v>
      </c>
      <c r="I9" s="597">
        <v>0</v>
      </c>
      <c r="J9" s="597">
        <v>200326.7</v>
      </c>
    </row>
    <row r="10" spans="1:254">
      <c r="A10" s="595">
        <v>3</v>
      </c>
      <c r="B10" s="597" t="s">
        <v>862</v>
      </c>
      <c r="C10" s="597"/>
      <c r="D10" s="597">
        <v>10203</v>
      </c>
      <c r="E10" s="597">
        <v>39173.9</v>
      </c>
      <c r="F10" s="597">
        <v>30897.9</v>
      </c>
      <c r="G10" s="597">
        <v>5099</v>
      </c>
      <c r="H10" s="597">
        <v>3177</v>
      </c>
      <c r="I10" s="597">
        <v>279</v>
      </c>
      <c r="J10" s="597">
        <v>29249.9</v>
      </c>
    </row>
    <row r="11" spans="1:254">
      <c r="A11" s="595">
        <v>4</v>
      </c>
      <c r="B11" s="597" t="s">
        <v>863</v>
      </c>
      <c r="C11" s="597"/>
      <c r="D11" s="597">
        <v>12818</v>
      </c>
      <c r="E11" s="597">
        <v>154634.4</v>
      </c>
      <c r="F11" s="597">
        <v>137498.4</v>
      </c>
      <c r="G11" s="597">
        <v>12180</v>
      </c>
      <c r="H11" s="597">
        <v>4956</v>
      </c>
      <c r="I11" s="597">
        <v>5</v>
      </c>
      <c r="J11" s="597">
        <v>141821.4</v>
      </c>
    </row>
    <row r="12" spans="1:254">
      <c r="A12" s="595">
        <v>5</v>
      </c>
      <c r="B12" s="597" t="s">
        <v>864</v>
      </c>
      <c r="C12" s="597"/>
      <c r="D12" s="597">
        <v>11822</v>
      </c>
      <c r="E12" s="597">
        <v>121239.1</v>
      </c>
      <c r="F12" s="597">
        <v>111666.1</v>
      </c>
      <c r="G12" s="597">
        <v>5303</v>
      </c>
      <c r="H12" s="597">
        <v>4270</v>
      </c>
      <c r="I12" s="597">
        <v>0</v>
      </c>
      <c r="J12" s="597">
        <v>109417.1</v>
      </c>
    </row>
    <row r="13" spans="1:254">
      <c r="A13" s="595">
        <v>6</v>
      </c>
      <c r="B13" s="597" t="s">
        <v>865</v>
      </c>
      <c r="C13" s="597"/>
      <c r="D13" s="597">
        <v>9553</v>
      </c>
      <c r="E13" s="597">
        <v>82069</v>
      </c>
      <c r="F13" s="597">
        <v>69684</v>
      </c>
      <c r="G13" s="597">
        <v>8917</v>
      </c>
      <c r="H13" s="597">
        <v>3468</v>
      </c>
      <c r="I13" s="597">
        <v>0</v>
      </c>
      <c r="J13" s="597">
        <v>72516</v>
      </c>
    </row>
    <row r="14" spans="1:254">
      <c r="A14" s="595">
        <v>7</v>
      </c>
      <c r="B14" s="597" t="s">
        <v>866</v>
      </c>
      <c r="C14" s="597"/>
      <c r="D14" s="597">
        <v>7571</v>
      </c>
      <c r="E14" s="597">
        <v>218070.8</v>
      </c>
      <c r="F14" s="597">
        <v>207358.8</v>
      </c>
      <c r="G14" s="597">
        <v>7682</v>
      </c>
      <c r="H14" s="597">
        <v>3030</v>
      </c>
      <c r="I14" s="597">
        <v>0</v>
      </c>
      <c r="J14" s="597">
        <v>210499.8</v>
      </c>
    </row>
    <row r="15" spans="1:254">
      <c r="A15" s="599">
        <v>8</v>
      </c>
      <c r="B15" s="600" t="s">
        <v>867</v>
      </c>
      <c r="C15" s="600"/>
      <c r="D15" s="600">
        <v>9309</v>
      </c>
      <c r="E15" s="600">
        <v>55756</v>
      </c>
      <c r="F15" s="600">
        <v>48775</v>
      </c>
      <c r="G15" s="600">
        <v>3701</v>
      </c>
      <c r="H15" s="600">
        <v>3280</v>
      </c>
      <c r="I15" s="600">
        <v>0</v>
      </c>
      <c r="J15" s="600">
        <v>46447</v>
      </c>
    </row>
    <row r="16" spans="1:254">
      <c r="A16" s="606"/>
      <c r="B16" s="606"/>
      <c r="C16" s="606"/>
      <c r="D16" s="606"/>
      <c r="E16" s="606"/>
      <c r="F16" s="606"/>
      <c r="G16" s="606"/>
      <c r="H16" s="606"/>
      <c r="I16" s="606"/>
      <c r="J16" s="606"/>
    </row>
    <row r="17" spans="1:10">
      <c r="A17" s="587"/>
      <c r="B17" s="587"/>
      <c r="C17" s="587"/>
      <c r="D17" s="587"/>
      <c r="E17" s="587"/>
      <c r="F17" s="587"/>
      <c r="G17" s="587"/>
      <c r="H17" s="587"/>
      <c r="I17" s="587"/>
      <c r="J17" s="587"/>
    </row>
    <row r="18" spans="1:10">
      <c r="A18" s="587"/>
      <c r="B18" s="587"/>
      <c r="C18" s="587"/>
      <c r="D18" s="587"/>
      <c r="E18" s="587"/>
      <c r="F18" s="587"/>
      <c r="G18" s="587"/>
      <c r="H18" s="587"/>
      <c r="I18" s="587"/>
      <c r="J18" s="587"/>
    </row>
    <row r="19" spans="1:10">
      <c r="A19" s="587"/>
      <c r="B19" s="587"/>
      <c r="C19" s="587"/>
      <c r="D19" s="587"/>
      <c r="E19" s="587"/>
      <c r="F19" s="587"/>
      <c r="G19" s="587"/>
      <c r="H19" s="587"/>
      <c r="I19" s="587"/>
      <c r="J19" s="587"/>
    </row>
    <row r="20" spans="1:10">
      <c r="A20" s="587"/>
      <c r="B20" s="587"/>
      <c r="C20" s="587"/>
      <c r="D20" s="587"/>
      <c r="E20" s="587"/>
      <c r="F20" s="587"/>
      <c r="G20" s="587"/>
      <c r="H20" s="587"/>
      <c r="I20" s="587"/>
      <c r="J20" s="587"/>
    </row>
    <row r="21" spans="1:10">
      <c r="A21" s="587"/>
      <c r="B21" s="587"/>
      <c r="C21" s="587"/>
      <c r="D21" s="587"/>
      <c r="E21" s="587"/>
      <c r="F21" s="587"/>
      <c r="G21" s="587"/>
      <c r="H21" s="587"/>
      <c r="I21" s="587"/>
      <c r="J21" s="587"/>
    </row>
    <row r="22" spans="1:10">
      <c r="A22" s="587"/>
      <c r="B22" s="587"/>
      <c r="C22" s="587"/>
      <c r="D22" s="587"/>
      <c r="E22" s="587"/>
      <c r="F22" s="587"/>
      <c r="G22" s="587"/>
      <c r="H22" s="587"/>
      <c r="I22" s="587"/>
      <c r="J22" s="587"/>
    </row>
    <row r="23" spans="1:10">
      <c r="A23" s="587"/>
      <c r="B23" s="587"/>
      <c r="C23" s="587"/>
      <c r="D23" s="587"/>
      <c r="E23" s="587"/>
      <c r="F23" s="587"/>
      <c r="G23" s="587"/>
      <c r="H23" s="587"/>
      <c r="I23" s="587"/>
      <c r="J23" s="587"/>
    </row>
    <row r="24" spans="1:10">
      <c r="A24" s="587"/>
      <c r="B24" s="587"/>
      <c r="C24" s="587"/>
      <c r="D24" s="587"/>
      <c r="E24" s="587"/>
      <c r="F24" s="587"/>
      <c r="G24" s="587"/>
      <c r="H24" s="587"/>
      <c r="I24" s="587"/>
      <c r="J24" s="587"/>
    </row>
    <row r="25" spans="1:10">
      <c r="A25" s="587"/>
      <c r="B25" s="587"/>
      <c r="C25" s="587"/>
      <c r="D25" s="587"/>
      <c r="E25" s="587"/>
      <c r="F25" s="587"/>
      <c r="G25" s="587"/>
      <c r="H25" s="587"/>
      <c r="I25" s="587"/>
      <c r="J25" s="587"/>
    </row>
    <row r="26" spans="1:10">
      <c r="A26" s="587"/>
      <c r="B26" s="587"/>
      <c r="C26" s="587"/>
      <c r="D26" s="587"/>
      <c r="E26" s="587"/>
      <c r="F26" s="587"/>
      <c r="G26" s="587"/>
      <c r="H26" s="587"/>
      <c r="I26" s="587"/>
      <c r="J26" s="587"/>
    </row>
    <row r="27" spans="1:10">
      <c r="A27" s="587"/>
      <c r="B27" s="587"/>
      <c r="C27" s="587"/>
      <c r="D27" s="587"/>
      <c r="E27" s="587"/>
      <c r="F27" s="587"/>
      <c r="G27" s="587"/>
      <c r="H27" s="587"/>
      <c r="I27" s="587"/>
      <c r="J27" s="587"/>
    </row>
    <row r="28" spans="1:10">
      <c r="A28" s="587"/>
      <c r="B28" s="587"/>
      <c r="C28" s="587"/>
      <c r="D28" s="587"/>
      <c r="E28" s="587"/>
      <c r="F28" s="587"/>
      <c r="G28" s="587"/>
      <c r="H28" s="587"/>
      <c r="I28" s="587"/>
      <c r="J28" s="587"/>
    </row>
    <row r="29" spans="1:10">
      <c r="A29" s="587"/>
      <c r="B29" s="587"/>
      <c r="C29" s="587"/>
      <c r="D29" s="587"/>
      <c r="E29" s="587"/>
      <c r="F29" s="587"/>
      <c r="G29" s="587"/>
      <c r="H29" s="587"/>
      <c r="I29" s="587"/>
      <c r="J29" s="587"/>
    </row>
    <row r="30" spans="1:10">
      <c r="A30" s="587"/>
      <c r="B30" s="587"/>
      <c r="C30" s="587"/>
      <c r="D30" s="587"/>
      <c r="E30" s="587"/>
      <c r="F30" s="587"/>
      <c r="G30" s="587"/>
      <c r="H30" s="587"/>
      <c r="I30" s="587"/>
      <c r="J30" s="587"/>
    </row>
    <row r="31" spans="1:10">
      <c r="A31" s="587"/>
      <c r="B31" s="587"/>
      <c r="C31" s="587"/>
      <c r="D31" s="587"/>
      <c r="E31" s="587"/>
      <c r="F31" s="587"/>
      <c r="G31" s="587"/>
      <c r="H31" s="587"/>
      <c r="I31" s="587"/>
      <c r="J31" s="587"/>
    </row>
    <row r="32" spans="1:10">
      <c r="A32" s="587"/>
      <c r="B32" s="587"/>
      <c r="C32" s="587"/>
      <c r="D32" s="587"/>
      <c r="E32" s="587"/>
      <c r="F32" s="587"/>
      <c r="G32" s="587"/>
      <c r="H32" s="587"/>
      <c r="I32" s="587"/>
      <c r="J32" s="587"/>
    </row>
    <row r="33" spans="1:10">
      <c r="A33" s="587"/>
      <c r="B33" s="587"/>
      <c r="C33" s="587"/>
      <c r="D33" s="587"/>
      <c r="E33" s="587"/>
      <c r="F33" s="587"/>
      <c r="G33" s="587"/>
      <c r="H33" s="587"/>
      <c r="I33" s="587"/>
      <c r="J33" s="587"/>
    </row>
    <row r="34" spans="1:10">
      <c r="A34" s="587"/>
      <c r="B34" s="587"/>
      <c r="C34" s="587"/>
      <c r="D34" s="587"/>
      <c r="E34" s="587"/>
      <c r="F34" s="587"/>
      <c r="G34" s="587"/>
      <c r="H34" s="587"/>
      <c r="I34" s="587"/>
      <c r="J34" s="587"/>
    </row>
    <row r="35" spans="1:10">
      <c r="A35" s="587"/>
      <c r="B35" s="587"/>
      <c r="C35" s="587"/>
      <c r="D35" s="587"/>
      <c r="E35" s="587"/>
      <c r="F35" s="587"/>
      <c r="G35" s="587"/>
      <c r="H35" s="587"/>
      <c r="I35" s="587"/>
      <c r="J35" s="587"/>
    </row>
    <row r="36" spans="1:10">
      <c r="A36" s="587"/>
      <c r="B36" s="587"/>
      <c r="C36" s="587"/>
      <c r="D36" s="587"/>
      <c r="E36" s="587"/>
      <c r="F36" s="587"/>
      <c r="G36" s="587"/>
      <c r="H36" s="587"/>
      <c r="I36" s="587"/>
      <c r="J36" s="587"/>
    </row>
    <row r="37" spans="1:10">
      <c r="A37" s="587"/>
      <c r="B37" s="587"/>
      <c r="C37" s="587"/>
      <c r="D37" s="587"/>
      <c r="E37" s="587"/>
      <c r="F37" s="587"/>
      <c r="G37" s="587"/>
      <c r="H37" s="587"/>
      <c r="I37" s="587"/>
      <c r="J37" s="587"/>
    </row>
    <row r="38" spans="1:10">
      <c r="A38" s="587"/>
      <c r="B38" s="587"/>
      <c r="C38" s="587"/>
      <c r="D38" s="587"/>
      <c r="E38" s="587"/>
      <c r="F38" s="587"/>
      <c r="G38" s="587"/>
      <c r="H38" s="587"/>
      <c r="I38" s="587"/>
      <c r="J38" s="587"/>
    </row>
    <row r="39" spans="1:10">
      <c r="A39" s="587"/>
      <c r="B39" s="587"/>
      <c r="C39" s="587"/>
      <c r="D39" s="587"/>
      <c r="E39" s="587"/>
      <c r="F39" s="587"/>
      <c r="G39" s="587"/>
      <c r="H39" s="587"/>
      <c r="I39" s="587"/>
      <c r="J39" s="587"/>
    </row>
    <row r="40" spans="1:10">
      <c r="A40" s="587"/>
      <c r="B40" s="587"/>
      <c r="C40" s="587"/>
      <c r="D40" s="587"/>
      <c r="E40" s="587"/>
      <c r="F40" s="587"/>
      <c r="G40" s="587"/>
      <c r="H40" s="587"/>
      <c r="I40" s="587"/>
      <c r="J40" s="587"/>
    </row>
    <row r="41" spans="1:10">
      <c r="A41" s="587"/>
      <c r="B41" s="587"/>
      <c r="C41" s="587"/>
      <c r="D41" s="587"/>
      <c r="E41" s="587"/>
      <c r="F41" s="587"/>
      <c r="G41" s="587"/>
      <c r="H41" s="587"/>
      <c r="I41" s="587"/>
      <c r="J41" s="587"/>
    </row>
    <row r="42" spans="1:10">
      <c r="A42" s="587"/>
      <c r="B42" s="587"/>
      <c r="C42" s="587"/>
      <c r="D42" s="587"/>
      <c r="E42" s="587"/>
      <c r="F42" s="587"/>
      <c r="G42" s="587"/>
      <c r="H42" s="587"/>
      <c r="I42" s="587"/>
      <c r="J42" s="587"/>
    </row>
    <row r="43" spans="1:10">
      <c r="A43" s="587"/>
      <c r="B43" s="587"/>
      <c r="C43" s="587"/>
      <c r="D43" s="587"/>
      <c r="E43" s="587"/>
      <c r="F43" s="587"/>
      <c r="G43" s="587"/>
      <c r="H43" s="587"/>
      <c r="I43" s="587"/>
      <c r="J43" s="587"/>
    </row>
    <row r="44" spans="1:10">
      <c r="A44" s="587"/>
      <c r="B44" s="587"/>
      <c r="C44" s="587"/>
      <c r="D44" s="587"/>
      <c r="E44" s="587"/>
      <c r="F44" s="587"/>
      <c r="G44" s="587"/>
      <c r="H44" s="587"/>
      <c r="I44" s="587"/>
      <c r="J44" s="587"/>
    </row>
    <row r="45" spans="1:10">
      <c r="A45" s="587"/>
      <c r="B45" s="587"/>
      <c r="C45" s="587"/>
      <c r="D45" s="587"/>
      <c r="E45" s="587"/>
      <c r="F45" s="587"/>
      <c r="G45" s="587"/>
      <c r="H45" s="587"/>
      <c r="I45" s="587"/>
      <c r="J45" s="587"/>
    </row>
    <row r="46" spans="1:10">
      <c r="A46" s="587"/>
      <c r="B46" s="587"/>
      <c r="C46" s="587"/>
      <c r="D46" s="587"/>
      <c r="E46" s="587"/>
      <c r="F46" s="587"/>
      <c r="G46" s="587"/>
      <c r="H46" s="587"/>
      <c r="I46" s="587"/>
      <c r="J46" s="587"/>
    </row>
    <row r="47" spans="1:10">
      <c r="A47" s="587"/>
      <c r="B47" s="587"/>
      <c r="C47" s="587"/>
      <c r="D47" s="587"/>
      <c r="E47" s="587"/>
      <c r="F47" s="587"/>
      <c r="G47" s="587"/>
      <c r="H47" s="587"/>
      <c r="I47" s="587"/>
      <c r="J47" s="587"/>
    </row>
    <row r="48" spans="1:10">
      <c r="A48" s="587"/>
      <c r="B48" s="587"/>
      <c r="C48" s="587"/>
      <c r="D48" s="587"/>
      <c r="E48" s="587"/>
      <c r="F48" s="587"/>
      <c r="G48" s="587"/>
      <c r="H48" s="587"/>
      <c r="I48" s="587"/>
      <c r="J48" s="587"/>
    </row>
    <row r="49" spans="1:10">
      <c r="A49" s="587"/>
      <c r="B49" s="587"/>
      <c r="C49" s="587"/>
      <c r="D49" s="587"/>
      <c r="E49" s="587"/>
      <c r="F49" s="587"/>
      <c r="G49" s="587"/>
      <c r="H49" s="587"/>
      <c r="I49" s="587"/>
      <c r="J49" s="587"/>
    </row>
    <row r="50" spans="1:10">
      <c r="A50" s="587"/>
      <c r="B50" s="587"/>
      <c r="C50" s="587"/>
      <c r="D50" s="587"/>
      <c r="E50" s="587"/>
      <c r="F50" s="587"/>
      <c r="G50" s="587"/>
      <c r="H50" s="587"/>
      <c r="I50" s="587"/>
      <c r="J50" s="587"/>
    </row>
    <row r="51" spans="1:10">
      <c r="A51" s="587"/>
      <c r="B51" s="587"/>
      <c r="C51" s="587"/>
      <c r="D51" s="587"/>
      <c r="E51" s="587"/>
      <c r="F51" s="587"/>
      <c r="G51" s="587"/>
      <c r="H51" s="587"/>
      <c r="I51" s="587"/>
      <c r="J51" s="587"/>
    </row>
    <row r="52" spans="1:10">
      <c r="A52" s="587"/>
      <c r="B52" s="587"/>
      <c r="C52" s="587"/>
      <c r="D52" s="587"/>
      <c r="E52" s="587"/>
      <c r="F52" s="587"/>
      <c r="G52" s="587"/>
      <c r="H52" s="587"/>
      <c r="I52" s="587"/>
      <c r="J52" s="587"/>
    </row>
    <row r="53" spans="1:10">
      <c r="A53" s="587"/>
      <c r="B53" s="587"/>
      <c r="C53" s="587"/>
      <c r="D53" s="587"/>
      <c r="E53" s="587"/>
      <c r="F53" s="587"/>
      <c r="G53" s="587"/>
      <c r="H53" s="587"/>
      <c r="I53" s="587"/>
      <c r="J53" s="587"/>
    </row>
    <row r="54" spans="1:10">
      <c r="A54" s="587"/>
      <c r="B54" s="587"/>
      <c r="C54" s="587"/>
      <c r="D54" s="587"/>
      <c r="E54" s="587"/>
      <c r="F54" s="587"/>
      <c r="G54" s="587"/>
      <c r="H54" s="587"/>
      <c r="I54" s="587"/>
      <c r="J54" s="587"/>
    </row>
    <row r="55" spans="1:10">
      <c r="A55" s="587"/>
      <c r="B55" s="587"/>
      <c r="C55" s="587"/>
      <c r="D55" s="587"/>
      <c r="E55" s="587"/>
      <c r="F55" s="587"/>
      <c r="G55" s="587"/>
      <c r="H55" s="587"/>
      <c r="I55" s="587"/>
      <c r="J55" s="587"/>
    </row>
    <row r="56" spans="1:10">
      <c r="A56" s="587"/>
      <c r="B56" s="587"/>
      <c r="C56" s="587"/>
      <c r="D56" s="587"/>
      <c r="E56" s="587"/>
      <c r="F56" s="587"/>
      <c r="G56" s="587"/>
      <c r="H56" s="587"/>
      <c r="I56" s="587"/>
      <c r="J56" s="587"/>
    </row>
    <row r="57" spans="1:10">
      <c r="A57" s="587"/>
      <c r="B57" s="587"/>
      <c r="C57" s="587"/>
      <c r="D57" s="587"/>
      <c r="E57" s="587"/>
      <c r="F57" s="587"/>
      <c r="G57" s="587"/>
      <c r="H57" s="587"/>
      <c r="I57" s="587"/>
      <c r="J57" s="587"/>
    </row>
    <row r="58" spans="1:10">
      <c r="A58" s="587"/>
      <c r="B58" s="587"/>
      <c r="C58" s="587"/>
      <c r="D58" s="587"/>
      <c r="E58" s="587"/>
      <c r="F58" s="587"/>
      <c r="G58" s="587"/>
      <c r="H58" s="587"/>
      <c r="I58" s="587"/>
      <c r="J58" s="587"/>
    </row>
    <row r="59" spans="1:10">
      <c r="A59" s="587"/>
      <c r="B59" s="587"/>
      <c r="C59" s="587"/>
      <c r="D59" s="587"/>
      <c r="E59" s="587"/>
      <c r="F59" s="587"/>
      <c r="G59" s="587"/>
      <c r="H59" s="587"/>
      <c r="I59" s="587"/>
      <c r="J59" s="587"/>
    </row>
    <row r="60" spans="1:10">
      <c r="A60" s="587"/>
      <c r="B60" s="587"/>
      <c r="C60" s="587"/>
      <c r="D60" s="587"/>
      <c r="E60" s="587"/>
      <c r="F60" s="587"/>
      <c r="G60" s="587"/>
      <c r="H60" s="587"/>
      <c r="I60" s="587"/>
      <c r="J60" s="587"/>
    </row>
    <row r="61" spans="1:10">
      <c r="A61" s="587"/>
      <c r="B61" s="587"/>
      <c r="C61" s="587"/>
      <c r="D61" s="587"/>
      <c r="E61" s="587"/>
      <c r="F61" s="587"/>
      <c r="G61" s="587"/>
      <c r="H61" s="587"/>
      <c r="I61" s="587"/>
      <c r="J61" s="587"/>
    </row>
    <row r="62" spans="1:10">
      <c r="A62" s="587"/>
      <c r="B62" s="587"/>
      <c r="C62" s="587"/>
      <c r="D62" s="587"/>
      <c r="E62" s="587"/>
      <c r="F62" s="587"/>
      <c r="G62" s="587"/>
      <c r="H62" s="587"/>
      <c r="I62" s="587"/>
      <c r="J62" s="587"/>
    </row>
    <row r="63" spans="1:10">
      <c r="A63" s="587"/>
      <c r="B63" s="587"/>
      <c r="C63" s="587"/>
      <c r="D63" s="587"/>
      <c r="E63" s="587"/>
      <c r="F63" s="587"/>
      <c r="G63" s="587"/>
      <c r="H63" s="587"/>
      <c r="I63" s="587"/>
      <c r="J63" s="587"/>
    </row>
    <row r="64" spans="1:10">
      <c r="A64" s="587"/>
      <c r="B64" s="587"/>
      <c r="C64" s="587"/>
      <c r="D64" s="587"/>
      <c r="E64" s="587"/>
      <c r="F64" s="587"/>
      <c r="G64" s="587"/>
      <c r="H64" s="587"/>
      <c r="I64" s="587"/>
      <c r="J64" s="587"/>
    </row>
    <row r="65" spans="1:10">
      <c r="A65" s="587"/>
      <c r="B65" s="587"/>
      <c r="C65" s="587"/>
      <c r="D65" s="587"/>
      <c r="E65" s="587"/>
      <c r="F65" s="587"/>
      <c r="G65" s="587"/>
      <c r="H65" s="587"/>
      <c r="I65" s="587"/>
      <c r="J65" s="587"/>
    </row>
    <row r="66" spans="1:10">
      <c r="A66" s="587"/>
      <c r="B66" s="587"/>
      <c r="C66" s="587"/>
      <c r="D66" s="587"/>
      <c r="E66" s="587"/>
      <c r="F66" s="587"/>
      <c r="G66" s="587"/>
      <c r="H66" s="587"/>
      <c r="I66" s="587"/>
      <c r="J66" s="587"/>
    </row>
    <row r="67" spans="1:10">
      <c r="A67" s="587"/>
      <c r="B67" s="587"/>
      <c r="C67" s="587"/>
      <c r="D67" s="587"/>
      <c r="E67" s="587"/>
      <c r="F67" s="587"/>
      <c r="G67" s="587"/>
      <c r="H67" s="587"/>
      <c r="I67" s="587"/>
      <c r="J67" s="587"/>
    </row>
    <row r="68" spans="1:10">
      <c r="A68" s="587"/>
      <c r="B68" s="587"/>
      <c r="C68" s="587"/>
      <c r="D68" s="587"/>
      <c r="E68" s="587"/>
      <c r="F68" s="587"/>
      <c r="G68" s="587"/>
      <c r="H68" s="587"/>
      <c r="I68" s="587"/>
      <c r="J68" s="587"/>
    </row>
    <row r="69" spans="1:10">
      <c r="A69" s="587"/>
      <c r="B69" s="587"/>
      <c r="C69" s="587"/>
      <c r="D69" s="587"/>
      <c r="E69" s="587"/>
      <c r="F69" s="587"/>
      <c r="G69" s="587"/>
      <c r="H69" s="587"/>
      <c r="I69" s="587"/>
      <c r="J69" s="587"/>
    </row>
    <row r="70" spans="1:10">
      <c r="A70" s="587"/>
      <c r="B70" s="587"/>
      <c r="C70" s="587"/>
      <c r="D70" s="587"/>
      <c r="E70" s="587"/>
      <c r="F70" s="587"/>
      <c r="G70" s="587"/>
      <c r="H70" s="587"/>
      <c r="I70" s="587"/>
      <c r="J70" s="587"/>
    </row>
    <row r="71" spans="1:10">
      <c r="A71" s="587"/>
      <c r="B71" s="587"/>
      <c r="C71" s="587"/>
      <c r="D71" s="587"/>
      <c r="E71" s="587"/>
      <c r="F71" s="587"/>
      <c r="G71" s="587"/>
      <c r="H71" s="587"/>
      <c r="I71" s="587"/>
      <c r="J71" s="587"/>
    </row>
    <row r="72" spans="1:10">
      <c r="A72" s="587"/>
      <c r="B72" s="587"/>
      <c r="C72" s="587"/>
      <c r="D72" s="587"/>
      <c r="E72" s="587"/>
      <c r="F72" s="587"/>
      <c r="G72" s="587"/>
      <c r="H72" s="587"/>
      <c r="I72" s="587"/>
      <c r="J72" s="587"/>
    </row>
    <row r="73" spans="1:10">
      <c r="A73" s="587"/>
      <c r="B73" s="587"/>
      <c r="C73" s="587"/>
      <c r="D73" s="587"/>
      <c r="E73" s="587"/>
      <c r="F73" s="587"/>
      <c r="G73" s="587"/>
      <c r="H73" s="587"/>
      <c r="I73" s="587"/>
      <c r="J73" s="587"/>
    </row>
    <row r="74" spans="1:10">
      <c r="A74" s="587"/>
      <c r="B74" s="587"/>
      <c r="C74" s="587"/>
      <c r="D74" s="587"/>
      <c r="E74" s="587"/>
      <c r="F74" s="587"/>
      <c r="G74" s="587"/>
      <c r="H74" s="587"/>
      <c r="I74" s="587"/>
      <c r="J74" s="587"/>
    </row>
    <row r="75" spans="1:10">
      <c r="A75" s="587"/>
      <c r="B75" s="587"/>
      <c r="C75" s="587"/>
      <c r="D75" s="587"/>
      <c r="E75" s="587"/>
      <c r="F75" s="587"/>
      <c r="G75" s="587"/>
      <c r="H75" s="587"/>
      <c r="I75" s="587"/>
      <c r="J75" s="587"/>
    </row>
    <row r="76" spans="1:10">
      <c r="A76" s="587"/>
      <c r="B76" s="587"/>
      <c r="C76" s="587"/>
      <c r="D76" s="587"/>
      <c r="E76" s="587"/>
      <c r="F76" s="587"/>
      <c r="G76" s="587"/>
      <c r="H76" s="587"/>
      <c r="I76" s="587"/>
      <c r="J76" s="587"/>
    </row>
    <row r="77" spans="1:10">
      <c r="A77" s="587"/>
      <c r="B77" s="587"/>
      <c r="C77" s="587"/>
      <c r="D77" s="587"/>
      <c r="E77" s="587"/>
      <c r="F77" s="587"/>
      <c r="G77" s="587"/>
      <c r="H77" s="587"/>
      <c r="I77" s="587"/>
      <c r="J77" s="587"/>
    </row>
    <row r="78" spans="1:10">
      <c r="A78" s="587"/>
      <c r="B78" s="587"/>
      <c r="C78" s="587"/>
      <c r="D78" s="587"/>
      <c r="E78" s="587"/>
      <c r="F78" s="587"/>
      <c r="G78" s="587"/>
      <c r="H78" s="587"/>
      <c r="I78" s="587"/>
      <c r="J78" s="587"/>
    </row>
    <row r="79" spans="1:10">
      <c r="A79" s="587"/>
      <c r="B79" s="587"/>
      <c r="C79" s="587"/>
      <c r="D79" s="587"/>
      <c r="E79" s="587"/>
      <c r="F79" s="587"/>
      <c r="G79" s="587"/>
      <c r="H79" s="587"/>
      <c r="I79" s="587"/>
      <c r="J79" s="587"/>
    </row>
    <row r="80" spans="1:10">
      <c r="A80" s="587"/>
      <c r="B80" s="587"/>
      <c r="C80" s="587"/>
      <c r="D80" s="587"/>
      <c r="E80" s="587"/>
      <c r="F80" s="587"/>
      <c r="G80" s="587"/>
      <c r="H80" s="587"/>
      <c r="I80" s="587"/>
      <c r="J80" s="587"/>
    </row>
    <row r="81" spans="1:10">
      <c r="A81" s="587"/>
      <c r="B81" s="587"/>
      <c r="C81" s="587"/>
      <c r="D81" s="587"/>
      <c r="E81" s="587"/>
      <c r="F81" s="587"/>
      <c r="G81" s="587"/>
      <c r="H81" s="587"/>
      <c r="I81" s="587"/>
      <c r="J81" s="587"/>
    </row>
    <row r="82" spans="1:10">
      <c r="A82" s="587"/>
      <c r="B82" s="587"/>
      <c r="C82" s="587"/>
      <c r="D82" s="587"/>
      <c r="E82" s="587"/>
      <c r="F82" s="587"/>
      <c r="G82" s="587"/>
      <c r="H82" s="587"/>
      <c r="I82" s="587"/>
      <c r="J82" s="587"/>
    </row>
    <row r="83" spans="1:10">
      <c r="A83" s="587"/>
      <c r="B83" s="587"/>
      <c r="C83" s="587"/>
      <c r="D83" s="587"/>
      <c r="E83" s="587"/>
      <c r="F83" s="587"/>
      <c r="G83" s="587"/>
      <c r="H83" s="587"/>
      <c r="I83" s="587"/>
      <c r="J83" s="587"/>
    </row>
    <row r="84" spans="1:10">
      <c r="A84" s="587"/>
      <c r="B84" s="587"/>
      <c r="C84" s="587"/>
      <c r="D84" s="587"/>
      <c r="E84" s="587"/>
      <c r="F84" s="587"/>
      <c r="G84" s="587"/>
      <c r="H84" s="587"/>
      <c r="I84" s="587"/>
      <c r="J84" s="587"/>
    </row>
    <row r="85" spans="1:10">
      <c r="A85" s="587"/>
      <c r="B85" s="587"/>
      <c r="C85" s="587"/>
      <c r="D85" s="587"/>
      <c r="E85" s="587"/>
      <c r="F85" s="587"/>
      <c r="G85" s="587"/>
      <c r="H85" s="587"/>
      <c r="I85" s="587"/>
      <c r="J85" s="587"/>
    </row>
    <row r="86" spans="1:10">
      <c r="A86" s="587"/>
      <c r="B86" s="587"/>
      <c r="C86" s="587"/>
      <c r="D86" s="587"/>
      <c r="E86" s="587"/>
      <c r="F86" s="587"/>
      <c r="G86" s="587"/>
      <c r="H86" s="587"/>
      <c r="I86" s="587"/>
      <c r="J86" s="587"/>
    </row>
    <row r="87" spans="1:10">
      <c r="A87" s="587"/>
      <c r="B87" s="587"/>
      <c r="C87" s="587"/>
      <c r="D87" s="587"/>
      <c r="E87" s="587"/>
      <c r="F87" s="587"/>
      <c r="G87" s="587"/>
      <c r="H87" s="587"/>
      <c r="I87" s="587"/>
      <c r="J87" s="587"/>
    </row>
    <row r="88" spans="1:10">
      <c r="A88" s="587"/>
      <c r="B88" s="587"/>
      <c r="C88" s="587"/>
      <c r="D88" s="587"/>
      <c r="E88" s="587"/>
      <c r="F88" s="587"/>
      <c r="G88" s="587"/>
      <c r="H88" s="587"/>
      <c r="I88" s="587"/>
      <c r="J88" s="587"/>
    </row>
    <row r="89" spans="1:10">
      <c r="A89" s="587"/>
      <c r="B89" s="587"/>
      <c r="C89" s="587"/>
      <c r="D89" s="587"/>
      <c r="E89" s="587"/>
      <c r="F89" s="587"/>
      <c r="G89" s="587"/>
      <c r="H89" s="587"/>
      <c r="I89" s="587"/>
      <c r="J89" s="587"/>
    </row>
    <row r="90" spans="1:10">
      <c r="A90" s="587"/>
      <c r="B90" s="587"/>
      <c r="C90" s="587"/>
      <c r="D90" s="587"/>
      <c r="E90" s="587"/>
      <c r="F90" s="587"/>
      <c r="G90" s="587"/>
      <c r="H90" s="587"/>
      <c r="I90" s="587"/>
      <c r="J90" s="587"/>
    </row>
    <row r="91" spans="1:10">
      <c r="A91" s="587"/>
      <c r="B91" s="587"/>
      <c r="C91" s="587"/>
      <c r="D91" s="587"/>
      <c r="E91" s="587"/>
      <c r="F91" s="587"/>
      <c r="G91" s="587"/>
      <c r="H91" s="587"/>
      <c r="I91" s="587"/>
      <c r="J91" s="587"/>
    </row>
    <row r="92" spans="1:10">
      <c r="A92" s="587"/>
      <c r="B92" s="587"/>
      <c r="C92" s="587"/>
      <c r="D92" s="587"/>
      <c r="E92" s="587"/>
      <c r="F92" s="587"/>
      <c r="G92" s="587"/>
      <c r="H92" s="587"/>
      <c r="I92" s="587"/>
      <c r="J92" s="587"/>
    </row>
    <row r="93" spans="1:10">
      <c r="A93" s="587"/>
      <c r="B93" s="587"/>
      <c r="C93" s="587"/>
      <c r="D93" s="587"/>
      <c r="E93" s="587"/>
      <c r="F93" s="587"/>
      <c r="G93" s="587"/>
      <c r="H93" s="587"/>
      <c r="I93" s="587"/>
      <c r="J93" s="587"/>
    </row>
    <row r="94" spans="1:10">
      <c r="A94" s="587"/>
      <c r="B94" s="587"/>
      <c r="C94" s="587"/>
      <c r="D94" s="587"/>
      <c r="E94" s="587"/>
      <c r="F94" s="587"/>
      <c r="G94" s="587"/>
      <c r="H94" s="587"/>
      <c r="I94" s="587"/>
      <c r="J94" s="587"/>
    </row>
    <row r="95" spans="1:10">
      <c r="A95" s="587"/>
      <c r="B95" s="587"/>
      <c r="C95" s="587"/>
      <c r="D95" s="587"/>
      <c r="E95" s="587"/>
      <c r="F95" s="587"/>
      <c r="G95" s="587"/>
      <c r="H95" s="587"/>
      <c r="I95" s="587"/>
      <c r="J95" s="587"/>
    </row>
    <row r="96" spans="1:10">
      <c r="A96" s="587"/>
      <c r="B96" s="587"/>
      <c r="C96" s="587"/>
      <c r="D96" s="587"/>
      <c r="E96" s="587"/>
      <c r="F96" s="587"/>
      <c r="G96" s="587"/>
      <c r="H96" s="587"/>
      <c r="I96" s="587"/>
      <c r="J96" s="587"/>
    </row>
    <row r="97" spans="1:10">
      <c r="A97" s="587"/>
      <c r="B97" s="587"/>
      <c r="C97" s="587"/>
      <c r="D97" s="587"/>
      <c r="E97" s="587"/>
      <c r="F97" s="587"/>
      <c r="G97" s="587"/>
      <c r="H97" s="587"/>
      <c r="I97" s="587"/>
      <c r="J97" s="587"/>
    </row>
    <row r="98" spans="1:10">
      <c r="A98" s="587"/>
      <c r="B98" s="587"/>
      <c r="C98" s="587"/>
      <c r="D98" s="587"/>
      <c r="E98" s="587"/>
      <c r="F98" s="587"/>
      <c r="G98" s="587"/>
      <c r="H98" s="587"/>
      <c r="I98" s="587"/>
      <c r="J98" s="587"/>
    </row>
    <row r="99" spans="1:10">
      <c r="A99" s="587"/>
      <c r="B99" s="587"/>
      <c r="C99" s="587"/>
      <c r="D99" s="587"/>
      <c r="E99" s="587"/>
      <c r="F99" s="587"/>
      <c r="G99" s="587"/>
      <c r="H99" s="587"/>
      <c r="I99" s="587"/>
      <c r="J99" s="587"/>
    </row>
    <row r="100" spans="1:10">
      <c r="A100" s="587"/>
      <c r="B100" s="587"/>
      <c r="C100" s="587"/>
      <c r="D100" s="587"/>
      <c r="E100" s="587"/>
      <c r="F100" s="587"/>
      <c r="G100" s="587"/>
      <c r="H100" s="587"/>
      <c r="I100" s="587"/>
      <c r="J100" s="587"/>
    </row>
    <row r="101" spans="1:10">
      <c r="A101" s="587"/>
      <c r="B101" s="587"/>
      <c r="C101" s="587"/>
      <c r="D101" s="587"/>
      <c r="E101" s="587"/>
      <c r="F101" s="587"/>
      <c r="G101" s="587"/>
      <c r="H101" s="587"/>
      <c r="I101" s="587"/>
      <c r="J101" s="587"/>
    </row>
    <row r="102" spans="1:10">
      <c r="A102" s="587"/>
      <c r="B102" s="587"/>
      <c r="C102" s="587"/>
      <c r="D102" s="587"/>
      <c r="E102" s="587"/>
      <c r="F102" s="587"/>
      <c r="G102" s="587"/>
      <c r="H102" s="587"/>
      <c r="I102" s="587"/>
      <c r="J102" s="587"/>
    </row>
    <row r="103" spans="1:10">
      <c r="A103" s="587"/>
      <c r="B103" s="587"/>
      <c r="C103" s="587"/>
      <c r="D103" s="587"/>
      <c r="E103" s="587"/>
      <c r="F103" s="587"/>
      <c r="G103" s="587"/>
      <c r="H103" s="587"/>
      <c r="I103" s="587"/>
      <c r="J103" s="587"/>
    </row>
    <row r="104" spans="1:10">
      <c r="A104" s="587"/>
      <c r="B104" s="587"/>
      <c r="C104" s="587"/>
      <c r="D104" s="587"/>
      <c r="E104" s="587"/>
      <c r="F104" s="587"/>
      <c r="G104" s="587"/>
      <c r="H104" s="587"/>
      <c r="I104" s="587"/>
      <c r="J104" s="587"/>
    </row>
    <row r="105" spans="1:10">
      <c r="A105" s="587"/>
      <c r="B105" s="587"/>
      <c r="C105" s="587"/>
      <c r="D105" s="587"/>
      <c r="E105" s="587"/>
      <c r="F105" s="587"/>
      <c r="G105" s="587"/>
      <c r="H105" s="587"/>
      <c r="I105" s="587"/>
      <c r="J105" s="587"/>
    </row>
    <row r="106" spans="1:10">
      <c r="A106" s="587"/>
      <c r="B106" s="587"/>
      <c r="C106" s="587"/>
      <c r="D106" s="587"/>
      <c r="E106" s="587"/>
      <c r="F106" s="587"/>
      <c r="G106" s="587"/>
      <c r="H106" s="587"/>
      <c r="I106" s="587"/>
      <c r="J106" s="587"/>
    </row>
    <row r="107" spans="1:10">
      <c r="A107" s="587"/>
      <c r="B107" s="587"/>
      <c r="C107" s="587"/>
      <c r="D107" s="587"/>
      <c r="E107" s="587"/>
      <c r="F107" s="587"/>
      <c r="G107" s="587"/>
      <c r="H107" s="587"/>
      <c r="I107" s="587"/>
      <c r="J107" s="587"/>
    </row>
    <row r="108" spans="1:10">
      <c r="A108" s="587"/>
      <c r="B108" s="587"/>
      <c r="C108" s="587"/>
      <c r="D108" s="587"/>
      <c r="E108" s="587"/>
      <c r="F108" s="587"/>
      <c r="G108" s="587"/>
      <c r="H108" s="587"/>
      <c r="I108" s="587"/>
      <c r="J108" s="587"/>
    </row>
    <row r="109" spans="1:10">
      <c r="A109" s="587"/>
      <c r="B109" s="587"/>
      <c r="C109" s="587"/>
      <c r="D109" s="587"/>
      <c r="E109" s="587"/>
      <c r="F109" s="587"/>
      <c r="G109" s="587"/>
      <c r="H109" s="587"/>
      <c r="I109" s="587"/>
      <c r="J109" s="587"/>
    </row>
    <row r="110" spans="1:10">
      <c r="A110" s="587"/>
      <c r="B110" s="587"/>
      <c r="C110" s="587"/>
      <c r="D110" s="587"/>
      <c r="E110" s="587"/>
      <c r="F110" s="587"/>
      <c r="G110" s="587"/>
      <c r="H110" s="587"/>
      <c r="I110" s="587"/>
      <c r="J110" s="587"/>
    </row>
    <row r="111" spans="1:10">
      <c r="A111" s="587"/>
      <c r="B111" s="587"/>
      <c r="C111" s="587"/>
      <c r="D111" s="587"/>
      <c r="E111" s="587"/>
      <c r="F111" s="587"/>
      <c r="G111" s="587"/>
      <c r="H111" s="587"/>
      <c r="I111" s="587"/>
      <c r="J111" s="587"/>
    </row>
    <row r="112" spans="1:10">
      <c r="A112" s="587"/>
      <c r="B112" s="587"/>
      <c r="C112" s="587"/>
      <c r="D112" s="587"/>
      <c r="E112" s="587"/>
      <c r="F112" s="587"/>
      <c r="G112" s="587"/>
      <c r="H112" s="587"/>
      <c r="I112" s="587"/>
      <c r="J112" s="587"/>
    </row>
    <row r="113" spans="1:10">
      <c r="A113" s="587"/>
      <c r="B113" s="587"/>
      <c r="C113" s="587"/>
      <c r="D113" s="587"/>
      <c r="E113" s="587"/>
      <c r="F113" s="587"/>
      <c r="G113" s="587"/>
      <c r="H113" s="587"/>
      <c r="I113" s="587"/>
      <c r="J113" s="587"/>
    </row>
    <row r="114" spans="1:10">
      <c r="A114" s="603"/>
      <c r="B114" s="603"/>
      <c r="C114" s="603"/>
      <c r="D114" s="603"/>
      <c r="E114" s="603"/>
      <c r="F114" s="603"/>
      <c r="G114" s="603"/>
      <c r="H114" s="603"/>
      <c r="I114" s="603"/>
      <c r="J114" s="603"/>
    </row>
    <row r="115" spans="1:10">
      <c r="A115" s="604"/>
      <c r="B115" s="604"/>
      <c r="C115" s="604"/>
      <c r="D115" s="604"/>
      <c r="E115" s="604"/>
      <c r="F115" s="604"/>
      <c r="G115" s="604"/>
      <c r="H115" s="604"/>
      <c r="I115" s="604"/>
      <c r="J115" s="604"/>
    </row>
    <row r="116" spans="1:10">
      <c r="A116" s="604"/>
      <c r="B116" s="604"/>
      <c r="C116" s="604"/>
      <c r="D116" s="604"/>
      <c r="E116" s="604"/>
      <c r="F116" s="604"/>
      <c r="G116" s="604"/>
      <c r="H116" s="604"/>
      <c r="I116" s="604"/>
      <c r="J116" s="604"/>
    </row>
    <row r="117" spans="1:10">
      <c r="A117" s="604"/>
      <c r="B117" s="604"/>
      <c r="C117" s="604"/>
      <c r="D117" s="604"/>
      <c r="E117" s="604"/>
      <c r="F117" s="604"/>
      <c r="G117" s="604"/>
      <c r="H117" s="604"/>
      <c r="I117" s="604"/>
      <c r="J117" s="604"/>
    </row>
    <row r="118" spans="1:10">
      <c r="A118" s="604"/>
      <c r="B118" s="604"/>
      <c r="C118" s="604"/>
      <c r="D118" s="604"/>
      <c r="E118" s="604"/>
      <c r="F118" s="604"/>
      <c r="G118" s="604"/>
      <c r="H118" s="604"/>
      <c r="I118" s="604"/>
      <c r="J118" s="604"/>
    </row>
    <row r="119" spans="1:10">
      <c r="A119" s="604"/>
      <c r="B119" s="604"/>
      <c r="C119" s="604"/>
      <c r="D119" s="604"/>
      <c r="E119" s="604"/>
      <c r="F119" s="604"/>
      <c r="G119" s="604"/>
      <c r="H119" s="604"/>
      <c r="I119" s="604"/>
      <c r="J119" s="604"/>
    </row>
    <row r="120" spans="1:10">
      <c r="A120" s="604"/>
      <c r="B120" s="604"/>
      <c r="C120" s="604"/>
      <c r="D120" s="604"/>
      <c r="E120" s="604"/>
      <c r="F120" s="604"/>
      <c r="G120" s="604"/>
      <c r="H120" s="604"/>
      <c r="I120" s="604"/>
      <c r="J120" s="604"/>
    </row>
    <row r="121" spans="1:10">
      <c r="A121" s="604"/>
      <c r="B121" s="604"/>
      <c r="C121" s="604"/>
      <c r="D121" s="604"/>
      <c r="E121" s="604"/>
      <c r="F121" s="604"/>
      <c r="G121" s="604"/>
      <c r="H121" s="604"/>
      <c r="I121" s="604"/>
      <c r="J121" s="604"/>
    </row>
    <row r="122" spans="1:10">
      <c r="A122" s="604"/>
      <c r="B122" s="604"/>
      <c r="C122" s="604"/>
      <c r="D122" s="604"/>
      <c r="E122" s="604"/>
      <c r="F122" s="604"/>
      <c r="G122" s="604"/>
      <c r="H122" s="604"/>
      <c r="I122" s="604"/>
      <c r="J122" s="604"/>
    </row>
    <row r="123" spans="1:10">
      <c r="A123" s="604"/>
      <c r="B123" s="604"/>
      <c r="C123" s="604"/>
      <c r="D123" s="604"/>
      <c r="E123" s="604"/>
      <c r="F123" s="604"/>
      <c r="G123" s="604"/>
      <c r="H123" s="604"/>
      <c r="I123" s="604"/>
      <c r="J123" s="604"/>
    </row>
    <row r="124" spans="1:10">
      <c r="A124" s="604"/>
      <c r="B124" s="604"/>
      <c r="C124" s="604"/>
      <c r="D124" s="604"/>
      <c r="E124" s="604"/>
      <c r="F124" s="604"/>
      <c r="G124" s="604"/>
      <c r="H124" s="604"/>
      <c r="I124" s="604"/>
      <c r="J124" s="604"/>
    </row>
    <row r="125" spans="1:10">
      <c r="A125" s="604"/>
      <c r="B125" s="604"/>
      <c r="C125" s="604"/>
      <c r="D125" s="604"/>
      <c r="E125" s="604"/>
      <c r="F125" s="604"/>
      <c r="G125" s="604"/>
      <c r="H125" s="604"/>
      <c r="I125" s="604"/>
      <c r="J125" s="604"/>
    </row>
    <row r="126" spans="1:10">
      <c r="A126" s="604"/>
      <c r="B126" s="604"/>
      <c r="C126" s="604"/>
      <c r="D126" s="604"/>
      <c r="E126" s="604"/>
      <c r="F126" s="604"/>
      <c r="G126" s="604"/>
      <c r="H126" s="604"/>
      <c r="I126" s="604"/>
      <c r="J126" s="604"/>
    </row>
    <row r="127" spans="1:10">
      <c r="A127" s="604"/>
      <c r="B127" s="604"/>
      <c r="C127" s="604"/>
      <c r="D127" s="604"/>
      <c r="E127" s="604"/>
      <c r="F127" s="604"/>
      <c r="G127" s="604"/>
      <c r="H127" s="604"/>
      <c r="I127" s="604"/>
      <c r="J127" s="604"/>
    </row>
    <row r="128" spans="1:10">
      <c r="A128" s="605"/>
      <c r="B128" s="605"/>
      <c r="C128" s="605"/>
      <c r="D128" s="605"/>
      <c r="E128" s="605"/>
      <c r="F128" s="605"/>
      <c r="G128" s="605"/>
      <c r="H128" s="605"/>
      <c r="I128" s="605"/>
      <c r="J128" s="605"/>
    </row>
    <row r="129" spans="1:10">
      <c r="A129" s="587"/>
      <c r="B129" s="587"/>
      <c r="C129" s="587"/>
      <c r="D129" s="587"/>
      <c r="E129" s="587"/>
      <c r="F129" s="587"/>
      <c r="G129" s="587"/>
      <c r="H129" s="587"/>
      <c r="I129" s="587"/>
      <c r="J129" s="587"/>
    </row>
    <row r="130" spans="1:10">
      <c r="A130" s="587"/>
      <c r="B130" s="587"/>
      <c r="C130" s="587"/>
      <c r="D130" s="587"/>
      <c r="E130" s="587"/>
      <c r="F130" s="587"/>
      <c r="G130" s="587"/>
      <c r="H130" s="587"/>
      <c r="I130" s="587"/>
      <c r="J130" s="587"/>
    </row>
    <row r="131" spans="1:10">
      <c r="A131" s="587"/>
      <c r="B131" s="587"/>
      <c r="C131" s="587"/>
      <c r="D131" s="587"/>
      <c r="E131" s="587"/>
      <c r="F131" s="587"/>
      <c r="G131" s="587"/>
      <c r="H131" s="587"/>
      <c r="I131" s="587"/>
      <c r="J131" s="587"/>
    </row>
    <row r="132" spans="1:10">
      <c r="A132" s="587"/>
      <c r="B132" s="587"/>
      <c r="C132" s="587"/>
      <c r="D132" s="587"/>
      <c r="E132" s="587"/>
      <c r="F132" s="587"/>
      <c r="G132" s="587"/>
      <c r="H132" s="587"/>
      <c r="I132" s="587"/>
      <c r="J132" s="587"/>
    </row>
    <row r="133" spans="1:10">
      <c r="A133" s="587"/>
      <c r="B133" s="587"/>
      <c r="C133" s="587"/>
      <c r="D133" s="587"/>
      <c r="E133" s="587"/>
      <c r="F133" s="587"/>
      <c r="G133" s="587"/>
      <c r="H133" s="587"/>
      <c r="I133" s="587"/>
      <c r="J133" s="587"/>
    </row>
    <row r="134" spans="1:10">
      <c r="A134" s="587"/>
      <c r="B134" s="587"/>
      <c r="C134" s="587"/>
      <c r="D134" s="587"/>
      <c r="E134" s="587"/>
      <c r="F134" s="587"/>
      <c r="G134" s="587"/>
      <c r="H134" s="587"/>
      <c r="I134" s="587"/>
      <c r="J134" s="587"/>
    </row>
    <row r="135" spans="1:10">
      <c r="A135" s="587"/>
      <c r="B135" s="587"/>
      <c r="C135" s="587"/>
      <c r="D135" s="587"/>
      <c r="E135" s="587"/>
      <c r="F135" s="587"/>
      <c r="G135" s="587"/>
      <c r="H135" s="587"/>
      <c r="I135" s="587"/>
      <c r="J135" s="587"/>
    </row>
    <row r="136" spans="1:10">
      <c r="A136" s="587"/>
      <c r="B136" s="587"/>
      <c r="C136" s="587"/>
      <c r="D136" s="587"/>
      <c r="E136" s="587"/>
      <c r="F136" s="587"/>
      <c r="G136" s="587"/>
      <c r="H136" s="587"/>
      <c r="I136" s="587"/>
      <c r="J136" s="587"/>
    </row>
    <row r="137" spans="1:10">
      <c r="A137" s="587"/>
      <c r="B137" s="587"/>
      <c r="C137" s="587"/>
      <c r="D137" s="587"/>
      <c r="E137" s="587"/>
      <c r="F137" s="587"/>
      <c r="G137" s="587"/>
      <c r="H137" s="587"/>
      <c r="I137" s="587"/>
      <c r="J137" s="587"/>
    </row>
    <row r="138" spans="1:10">
      <c r="A138" s="587"/>
      <c r="B138" s="587"/>
      <c r="C138" s="587"/>
      <c r="D138" s="587"/>
      <c r="E138" s="587"/>
      <c r="F138" s="587"/>
      <c r="G138" s="587"/>
      <c r="H138" s="587"/>
      <c r="I138" s="587"/>
      <c r="J138" s="587"/>
    </row>
    <row r="139" spans="1:10">
      <c r="A139" s="587"/>
      <c r="B139" s="587"/>
      <c r="C139" s="587"/>
      <c r="D139" s="587"/>
      <c r="E139" s="587"/>
      <c r="F139" s="587"/>
      <c r="G139" s="587"/>
      <c r="H139" s="587"/>
      <c r="I139" s="587"/>
      <c r="J139" s="587"/>
    </row>
    <row r="140" spans="1:10">
      <c r="A140" s="587"/>
      <c r="B140" s="587"/>
      <c r="C140" s="587"/>
      <c r="D140" s="587"/>
      <c r="E140" s="587"/>
      <c r="F140" s="587"/>
      <c r="G140" s="587"/>
      <c r="H140" s="587"/>
      <c r="I140" s="587"/>
      <c r="J140" s="587"/>
    </row>
    <row r="141" spans="1:10">
      <c r="A141" s="587"/>
      <c r="B141" s="587"/>
      <c r="C141" s="587"/>
      <c r="D141" s="587"/>
      <c r="E141" s="587"/>
      <c r="F141" s="587"/>
      <c r="G141" s="587"/>
      <c r="H141" s="587"/>
      <c r="I141" s="587"/>
      <c r="J141" s="587"/>
    </row>
    <row r="142" spans="1:10">
      <c r="A142" s="587"/>
      <c r="B142" s="587"/>
      <c r="C142" s="587"/>
      <c r="D142" s="587"/>
      <c r="E142" s="587"/>
      <c r="F142" s="587"/>
      <c r="G142" s="587"/>
      <c r="H142" s="587"/>
      <c r="I142" s="587"/>
      <c r="J142" s="587"/>
    </row>
    <row r="143" spans="1:10">
      <c r="A143" s="587"/>
      <c r="B143" s="587"/>
      <c r="C143" s="587"/>
      <c r="D143" s="587"/>
      <c r="E143" s="587"/>
      <c r="F143" s="587"/>
      <c r="G143" s="587"/>
      <c r="H143" s="587"/>
      <c r="I143" s="587"/>
      <c r="J143" s="587"/>
    </row>
    <row r="144" spans="1:10">
      <c r="A144" s="587"/>
      <c r="B144" s="587"/>
      <c r="C144" s="587"/>
      <c r="D144" s="587"/>
      <c r="E144" s="587"/>
      <c r="F144" s="587"/>
      <c r="G144" s="587"/>
      <c r="H144" s="587"/>
      <c r="I144" s="587"/>
      <c r="J144" s="587"/>
    </row>
    <row r="145" spans="1:10">
      <c r="A145" s="587"/>
      <c r="B145" s="587"/>
      <c r="C145" s="587"/>
      <c r="D145" s="587"/>
      <c r="E145" s="587"/>
      <c r="F145" s="587"/>
      <c r="G145" s="587"/>
      <c r="H145" s="587"/>
      <c r="I145" s="587"/>
      <c r="J145" s="587"/>
    </row>
    <row r="146" spans="1:10">
      <c r="A146" s="587"/>
      <c r="B146" s="587"/>
      <c r="C146" s="587"/>
      <c r="D146" s="587"/>
      <c r="E146" s="587"/>
      <c r="F146" s="587"/>
      <c r="G146" s="587"/>
      <c r="H146" s="587"/>
      <c r="I146" s="587"/>
      <c r="J146" s="587"/>
    </row>
    <row r="147" spans="1:10">
      <c r="A147" s="587"/>
      <c r="B147" s="587"/>
      <c r="C147" s="587"/>
      <c r="D147" s="587"/>
      <c r="E147" s="587"/>
      <c r="F147" s="587"/>
      <c r="G147" s="587"/>
      <c r="H147" s="587"/>
      <c r="I147" s="587"/>
      <c r="J147" s="587"/>
    </row>
    <row r="148" spans="1:10">
      <c r="A148" s="587"/>
      <c r="B148" s="587"/>
      <c r="C148" s="587"/>
      <c r="D148" s="587"/>
      <c r="E148" s="587"/>
      <c r="F148" s="587"/>
      <c r="G148" s="587"/>
      <c r="H148" s="587"/>
      <c r="I148" s="587"/>
      <c r="J148" s="587"/>
    </row>
    <row r="149" spans="1:10">
      <c r="A149" s="587"/>
      <c r="B149" s="587"/>
      <c r="C149" s="587"/>
      <c r="D149" s="587"/>
      <c r="E149" s="587"/>
      <c r="F149" s="587"/>
      <c r="G149" s="587"/>
      <c r="H149" s="587"/>
      <c r="I149" s="587"/>
      <c r="J149" s="587"/>
    </row>
    <row r="150" spans="1:10">
      <c r="A150" s="587"/>
      <c r="B150" s="587"/>
      <c r="C150" s="587"/>
      <c r="D150" s="587"/>
      <c r="E150" s="587"/>
      <c r="F150" s="587"/>
      <c r="G150" s="587"/>
      <c r="H150" s="587"/>
      <c r="I150" s="587"/>
      <c r="J150" s="587"/>
    </row>
    <row r="151" spans="1:10">
      <c r="A151" s="587"/>
      <c r="B151" s="587"/>
      <c r="C151" s="587"/>
      <c r="D151" s="587"/>
      <c r="E151" s="587"/>
      <c r="F151" s="587"/>
      <c r="G151" s="587"/>
      <c r="H151" s="587"/>
      <c r="I151" s="587"/>
      <c r="J151" s="587"/>
    </row>
    <row r="152" spans="1:10">
      <c r="A152" s="587"/>
      <c r="B152" s="587"/>
      <c r="C152" s="587"/>
      <c r="D152" s="587"/>
      <c r="E152" s="587"/>
      <c r="F152" s="587"/>
      <c r="G152" s="587"/>
      <c r="H152" s="587"/>
      <c r="I152" s="587"/>
      <c r="J152" s="587"/>
    </row>
    <row r="153" spans="1:10">
      <c r="A153" s="587"/>
      <c r="B153" s="587"/>
      <c r="C153" s="587"/>
      <c r="D153" s="587"/>
      <c r="E153" s="587"/>
      <c r="F153" s="587"/>
      <c r="G153" s="587"/>
      <c r="H153" s="587"/>
      <c r="I153" s="587"/>
      <c r="J153" s="587"/>
    </row>
    <row r="154" spans="1:10">
      <c r="A154" s="587"/>
      <c r="B154" s="587"/>
      <c r="C154" s="587"/>
      <c r="D154" s="587"/>
      <c r="E154" s="587"/>
      <c r="F154" s="587"/>
      <c r="G154" s="587"/>
      <c r="H154" s="587"/>
      <c r="I154" s="587"/>
      <c r="J154" s="587"/>
    </row>
    <row r="155" spans="1:10">
      <c r="A155" s="587"/>
      <c r="B155" s="587"/>
      <c r="C155" s="587"/>
      <c r="D155" s="587"/>
      <c r="E155" s="587"/>
      <c r="F155" s="587"/>
      <c r="G155" s="587"/>
      <c r="H155" s="587"/>
      <c r="I155" s="587"/>
      <c r="J155" s="587"/>
    </row>
    <row r="156" spans="1:10">
      <c r="A156" s="587"/>
      <c r="B156" s="587"/>
      <c r="C156" s="587"/>
      <c r="D156" s="587"/>
      <c r="E156" s="587"/>
      <c r="F156" s="587"/>
      <c r="G156" s="587"/>
      <c r="H156" s="587"/>
      <c r="I156" s="587"/>
      <c r="J156" s="587"/>
    </row>
    <row r="157" spans="1:10">
      <c r="A157" s="587"/>
      <c r="B157" s="587"/>
      <c r="C157" s="587"/>
      <c r="D157" s="587"/>
      <c r="E157" s="587"/>
      <c r="F157" s="587"/>
      <c r="G157" s="587"/>
      <c r="H157" s="587"/>
      <c r="I157" s="587"/>
      <c r="J157" s="587"/>
    </row>
    <row r="158" spans="1:10">
      <c r="A158" s="587"/>
      <c r="B158" s="587"/>
      <c r="C158" s="587"/>
      <c r="D158" s="587"/>
      <c r="E158" s="587"/>
      <c r="F158" s="587"/>
      <c r="G158" s="587"/>
      <c r="H158" s="587"/>
      <c r="I158" s="587"/>
      <c r="J158" s="587"/>
    </row>
  </sheetData>
  <mergeCells count="11">
    <mergeCell ref="J5:J6"/>
    <mergeCell ref="H1:J1"/>
    <mergeCell ref="A2:J2"/>
    <mergeCell ref="A3:J3"/>
    <mergeCell ref="H4:J4"/>
    <mergeCell ref="A5:A6"/>
    <mergeCell ref="B5:B6"/>
    <mergeCell ref="C5:C6"/>
    <mergeCell ref="D5:D6"/>
    <mergeCell ref="E5:H5"/>
    <mergeCell ref="I5:I6"/>
  </mergeCells>
  <pageMargins left="0.70866141732283472" right="0.11811023622047245" top="0.35433070866141736" bottom="0.3543307086614173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U171"/>
  <sheetViews>
    <sheetView zoomScale="85" zoomScaleNormal="85" workbookViewId="0">
      <selection activeCell="A5" sqref="A5"/>
    </sheetView>
  </sheetViews>
  <sheetFormatPr defaultColWidth="14.85546875" defaultRowHeight="18.75"/>
  <cols>
    <col min="1" max="1" width="8.42578125" style="607" customWidth="1"/>
    <col min="2" max="2" width="30.7109375" style="608" customWidth="1"/>
    <col min="3" max="3" width="19.42578125" style="609" customWidth="1"/>
    <col min="4" max="6" width="14.85546875" style="610" customWidth="1"/>
    <col min="7" max="7" width="14.85546875" style="609" customWidth="1"/>
    <col min="8" max="8" width="14.85546875" style="613" customWidth="1"/>
    <col min="9" max="248" width="14.85546875" style="611"/>
    <col min="249" max="249" width="6.140625" style="611" customWidth="1"/>
    <col min="250" max="250" width="8.42578125" style="611" customWidth="1"/>
    <col min="251" max="251" width="30.7109375" style="611" customWidth="1"/>
    <col min="252" max="255" width="14.85546875" style="611" customWidth="1"/>
    <col min="257" max="257" width="8.42578125" customWidth="1"/>
    <col min="258" max="258" width="30.7109375" customWidth="1"/>
    <col min="259" max="259" width="19.42578125" customWidth="1"/>
    <col min="260" max="264" width="14.85546875" customWidth="1"/>
    <col min="505" max="505" width="6.140625" customWidth="1"/>
    <col min="506" max="506" width="8.42578125" customWidth="1"/>
    <col min="507" max="507" width="30.7109375" customWidth="1"/>
    <col min="508" max="511" width="14.85546875" customWidth="1"/>
    <col min="513" max="513" width="8.42578125" customWidth="1"/>
    <col min="514" max="514" width="30.7109375" customWidth="1"/>
    <col min="515" max="515" width="19.42578125" customWidth="1"/>
    <col min="516" max="520" width="14.85546875" customWidth="1"/>
    <col min="761" max="761" width="6.140625" customWidth="1"/>
    <col min="762" max="762" width="8.42578125" customWidth="1"/>
    <col min="763" max="763" width="30.7109375" customWidth="1"/>
    <col min="764" max="767" width="14.85546875" customWidth="1"/>
    <col min="769" max="769" width="8.42578125" customWidth="1"/>
    <col min="770" max="770" width="30.7109375" customWidth="1"/>
    <col min="771" max="771" width="19.42578125" customWidth="1"/>
    <col min="772" max="776" width="14.85546875" customWidth="1"/>
    <col min="1017" max="1017" width="6.140625" customWidth="1"/>
    <col min="1018" max="1018" width="8.42578125" customWidth="1"/>
    <col min="1019" max="1019" width="30.7109375" customWidth="1"/>
    <col min="1020" max="1023" width="14.85546875" customWidth="1"/>
    <col min="1025" max="1025" width="8.42578125" customWidth="1"/>
    <col min="1026" max="1026" width="30.7109375" customWidth="1"/>
    <col min="1027" max="1027" width="19.42578125" customWidth="1"/>
    <col min="1028" max="1032" width="14.85546875" customWidth="1"/>
    <col min="1273" max="1273" width="6.140625" customWidth="1"/>
    <col min="1274" max="1274" width="8.42578125" customWidth="1"/>
    <col min="1275" max="1275" width="30.7109375" customWidth="1"/>
    <col min="1276" max="1279" width="14.85546875" customWidth="1"/>
    <col min="1281" max="1281" width="8.42578125" customWidth="1"/>
    <col min="1282" max="1282" width="30.7109375" customWidth="1"/>
    <col min="1283" max="1283" width="19.42578125" customWidth="1"/>
    <col min="1284" max="1288" width="14.85546875" customWidth="1"/>
    <col min="1529" max="1529" width="6.140625" customWidth="1"/>
    <col min="1530" max="1530" width="8.42578125" customWidth="1"/>
    <col min="1531" max="1531" width="30.7109375" customWidth="1"/>
    <col min="1532" max="1535" width="14.85546875" customWidth="1"/>
    <col min="1537" max="1537" width="8.42578125" customWidth="1"/>
    <col min="1538" max="1538" width="30.7109375" customWidth="1"/>
    <col min="1539" max="1539" width="19.42578125" customWidth="1"/>
    <col min="1540" max="1544" width="14.85546875" customWidth="1"/>
    <col min="1785" max="1785" width="6.140625" customWidth="1"/>
    <col min="1786" max="1786" width="8.42578125" customWidth="1"/>
    <col min="1787" max="1787" width="30.7109375" customWidth="1"/>
    <col min="1788" max="1791" width="14.85546875" customWidth="1"/>
    <col min="1793" max="1793" width="8.42578125" customWidth="1"/>
    <col min="1794" max="1794" width="30.7109375" customWidth="1"/>
    <col min="1795" max="1795" width="19.42578125" customWidth="1"/>
    <col min="1796" max="1800" width="14.85546875" customWidth="1"/>
    <col min="2041" max="2041" width="6.140625" customWidth="1"/>
    <col min="2042" max="2042" width="8.42578125" customWidth="1"/>
    <col min="2043" max="2043" width="30.7109375" customWidth="1"/>
    <col min="2044" max="2047" width="14.85546875" customWidth="1"/>
    <col min="2049" max="2049" width="8.42578125" customWidth="1"/>
    <col min="2050" max="2050" width="30.7109375" customWidth="1"/>
    <col min="2051" max="2051" width="19.42578125" customWidth="1"/>
    <col min="2052" max="2056" width="14.85546875" customWidth="1"/>
    <col min="2297" max="2297" width="6.140625" customWidth="1"/>
    <col min="2298" max="2298" width="8.42578125" customWidth="1"/>
    <col min="2299" max="2299" width="30.7109375" customWidth="1"/>
    <col min="2300" max="2303" width="14.85546875" customWidth="1"/>
    <col min="2305" max="2305" width="8.42578125" customWidth="1"/>
    <col min="2306" max="2306" width="30.7109375" customWidth="1"/>
    <col min="2307" max="2307" width="19.42578125" customWidth="1"/>
    <col min="2308" max="2312" width="14.85546875" customWidth="1"/>
    <col min="2553" max="2553" width="6.140625" customWidth="1"/>
    <col min="2554" max="2554" width="8.42578125" customWidth="1"/>
    <col min="2555" max="2555" width="30.7109375" customWidth="1"/>
    <col min="2556" max="2559" width="14.85546875" customWidth="1"/>
    <col min="2561" max="2561" width="8.42578125" customWidth="1"/>
    <col min="2562" max="2562" width="30.7109375" customWidth="1"/>
    <col min="2563" max="2563" width="19.42578125" customWidth="1"/>
    <col min="2564" max="2568" width="14.85546875" customWidth="1"/>
    <col min="2809" max="2809" width="6.140625" customWidth="1"/>
    <col min="2810" max="2810" width="8.42578125" customWidth="1"/>
    <col min="2811" max="2811" width="30.7109375" customWidth="1"/>
    <col min="2812" max="2815" width="14.85546875" customWidth="1"/>
    <col min="2817" max="2817" width="8.42578125" customWidth="1"/>
    <col min="2818" max="2818" width="30.7109375" customWidth="1"/>
    <col min="2819" max="2819" width="19.42578125" customWidth="1"/>
    <col min="2820" max="2824" width="14.85546875" customWidth="1"/>
    <col min="3065" max="3065" width="6.140625" customWidth="1"/>
    <col min="3066" max="3066" width="8.42578125" customWidth="1"/>
    <col min="3067" max="3067" width="30.7109375" customWidth="1"/>
    <col min="3068" max="3071" width="14.85546875" customWidth="1"/>
    <col min="3073" max="3073" width="8.42578125" customWidth="1"/>
    <col min="3074" max="3074" width="30.7109375" customWidth="1"/>
    <col min="3075" max="3075" width="19.42578125" customWidth="1"/>
    <col min="3076" max="3080" width="14.85546875" customWidth="1"/>
    <col min="3321" max="3321" width="6.140625" customWidth="1"/>
    <col min="3322" max="3322" width="8.42578125" customWidth="1"/>
    <col min="3323" max="3323" width="30.7109375" customWidth="1"/>
    <col min="3324" max="3327" width="14.85546875" customWidth="1"/>
    <col min="3329" max="3329" width="8.42578125" customWidth="1"/>
    <col min="3330" max="3330" width="30.7109375" customWidth="1"/>
    <col min="3331" max="3331" width="19.42578125" customWidth="1"/>
    <col min="3332" max="3336" width="14.85546875" customWidth="1"/>
    <col min="3577" max="3577" width="6.140625" customWidth="1"/>
    <col min="3578" max="3578" width="8.42578125" customWidth="1"/>
    <col min="3579" max="3579" width="30.7109375" customWidth="1"/>
    <col min="3580" max="3583" width="14.85546875" customWidth="1"/>
    <col min="3585" max="3585" width="8.42578125" customWidth="1"/>
    <col min="3586" max="3586" width="30.7109375" customWidth="1"/>
    <col min="3587" max="3587" width="19.42578125" customWidth="1"/>
    <col min="3588" max="3592" width="14.85546875" customWidth="1"/>
    <col min="3833" max="3833" width="6.140625" customWidth="1"/>
    <col min="3834" max="3834" width="8.42578125" customWidth="1"/>
    <col min="3835" max="3835" width="30.7109375" customWidth="1"/>
    <col min="3836" max="3839" width="14.85546875" customWidth="1"/>
    <col min="3841" max="3841" width="8.42578125" customWidth="1"/>
    <col min="3842" max="3842" width="30.7109375" customWidth="1"/>
    <col min="3843" max="3843" width="19.42578125" customWidth="1"/>
    <col min="3844" max="3848" width="14.85546875" customWidth="1"/>
    <col min="4089" max="4089" width="6.140625" customWidth="1"/>
    <col min="4090" max="4090" width="8.42578125" customWidth="1"/>
    <col min="4091" max="4091" width="30.7109375" customWidth="1"/>
    <col min="4092" max="4095" width="14.85546875" customWidth="1"/>
    <col min="4097" max="4097" width="8.42578125" customWidth="1"/>
    <col min="4098" max="4098" width="30.7109375" customWidth="1"/>
    <col min="4099" max="4099" width="19.42578125" customWidth="1"/>
    <col min="4100" max="4104" width="14.85546875" customWidth="1"/>
    <col min="4345" max="4345" width="6.140625" customWidth="1"/>
    <col min="4346" max="4346" width="8.42578125" customWidth="1"/>
    <col min="4347" max="4347" width="30.7109375" customWidth="1"/>
    <col min="4348" max="4351" width="14.85546875" customWidth="1"/>
    <col min="4353" max="4353" width="8.42578125" customWidth="1"/>
    <col min="4354" max="4354" width="30.7109375" customWidth="1"/>
    <col min="4355" max="4355" width="19.42578125" customWidth="1"/>
    <col min="4356" max="4360" width="14.85546875" customWidth="1"/>
    <col min="4601" max="4601" width="6.140625" customWidth="1"/>
    <col min="4602" max="4602" width="8.42578125" customWidth="1"/>
    <col min="4603" max="4603" width="30.7109375" customWidth="1"/>
    <col min="4604" max="4607" width="14.85546875" customWidth="1"/>
    <col min="4609" max="4609" width="8.42578125" customWidth="1"/>
    <col min="4610" max="4610" width="30.7109375" customWidth="1"/>
    <col min="4611" max="4611" width="19.42578125" customWidth="1"/>
    <col min="4612" max="4616" width="14.85546875" customWidth="1"/>
    <col min="4857" max="4857" width="6.140625" customWidth="1"/>
    <col min="4858" max="4858" width="8.42578125" customWidth="1"/>
    <col min="4859" max="4859" width="30.7109375" customWidth="1"/>
    <col min="4860" max="4863" width="14.85546875" customWidth="1"/>
    <col min="4865" max="4865" width="8.42578125" customWidth="1"/>
    <col min="4866" max="4866" width="30.7109375" customWidth="1"/>
    <col min="4867" max="4867" width="19.42578125" customWidth="1"/>
    <col min="4868" max="4872" width="14.85546875" customWidth="1"/>
    <col min="5113" max="5113" width="6.140625" customWidth="1"/>
    <col min="5114" max="5114" width="8.42578125" customWidth="1"/>
    <col min="5115" max="5115" width="30.7109375" customWidth="1"/>
    <col min="5116" max="5119" width="14.85546875" customWidth="1"/>
    <col min="5121" max="5121" width="8.42578125" customWidth="1"/>
    <col min="5122" max="5122" width="30.7109375" customWidth="1"/>
    <col min="5123" max="5123" width="19.42578125" customWidth="1"/>
    <col min="5124" max="5128" width="14.85546875" customWidth="1"/>
    <col min="5369" max="5369" width="6.140625" customWidth="1"/>
    <col min="5370" max="5370" width="8.42578125" customWidth="1"/>
    <col min="5371" max="5371" width="30.7109375" customWidth="1"/>
    <col min="5372" max="5375" width="14.85546875" customWidth="1"/>
    <col min="5377" max="5377" width="8.42578125" customWidth="1"/>
    <col min="5378" max="5378" width="30.7109375" customWidth="1"/>
    <col min="5379" max="5379" width="19.42578125" customWidth="1"/>
    <col min="5380" max="5384" width="14.85546875" customWidth="1"/>
    <col min="5625" max="5625" width="6.140625" customWidth="1"/>
    <col min="5626" max="5626" width="8.42578125" customWidth="1"/>
    <col min="5627" max="5627" width="30.7109375" customWidth="1"/>
    <col min="5628" max="5631" width="14.85546875" customWidth="1"/>
    <col min="5633" max="5633" width="8.42578125" customWidth="1"/>
    <col min="5634" max="5634" width="30.7109375" customWidth="1"/>
    <col min="5635" max="5635" width="19.42578125" customWidth="1"/>
    <col min="5636" max="5640" width="14.85546875" customWidth="1"/>
    <col min="5881" max="5881" width="6.140625" customWidth="1"/>
    <col min="5882" max="5882" width="8.42578125" customWidth="1"/>
    <col min="5883" max="5883" width="30.7109375" customWidth="1"/>
    <col min="5884" max="5887" width="14.85546875" customWidth="1"/>
    <col min="5889" max="5889" width="8.42578125" customWidth="1"/>
    <col min="5890" max="5890" width="30.7109375" customWidth="1"/>
    <col min="5891" max="5891" width="19.42578125" customWidth="1"/>
    <col min="5892" max="5896" width="14.85546875" customWidth="1"/>
    <col min="6137" max="6137" width="6.140625" customWidth="1"/>
    <col min="6138" max="6138" width="8.42578125" customWidth="1"/>
    <col min="6139" max="6139" width="30.7109375" customWidth="1"/>
    <col min="6140" max="6143" width="14.85546875" customWidth="1"/>
    <col min="6145" max="6145" width="8.42578125" customWidth="1"/>
    <col min="6146" max="6146" width="30.7109375" customWidth="1"/>
    <col min="6147" max="6147" width="19.42578125" customWidth="1"/>
    <col min="6148" max="6152" width="14.85546875" customWidth="1"/>
    <col min="6393" max="6393" width="6.140625" customWidth="1"/>
    <col min="6394" max="6394" width="8.42578125" customWidth="1"/>
    <col min="6395" max="6395" width="30.7109375" customWidth="1"/>
    <col min="6396" max="6399" width="14.85546875" customWidth="1"/>
    <col min="6401" max="6401" width="8.42578125" customWidth="1"/>
    <col min="6402" max="6402" width="30.7109375" customWidth="1"/>
    <col min="6403" max="6403" width="19.42578125" customWidth="1"/>
    <col min="6404" max="6408" width="14.85546875" customWidth="1"/>
    <col min="6649" max="6649" width="6.140625" customWidth="1"/>
    <col min="6650" max="6650" width="8.42578125" customWidth="1"/>
    <col min="6651" max="6651" width="30.7109375" customWidth="1"/>
    <col min="6652" max="6655" width="14.85546875" customWidth="1"/>
    <col min="6657" max="6657" width="8.42578125" customWidth="1"/>
    <col min="6658" max="6658" width="30.7109375" customWidth="1"/>
    <col min="6659" max="6659" width="19.42578125" customWidth="1"/>
    <col min="6660" max="6664" width="14.85546875" customWidth="1"/>
    <col min="6905" max="6905" width="6.140625" customWidth="1"/>
    <col min="6906" max="6906" width="8.42578125" customWidth="1"/>
    <col min="6907" max="6907" width="30.7109375" customWidth="1"/>
    <col min="6908" max="6911" width="14.85546875" customWidth="1"/>
    <col min="6913" max="6913" width="8.42578125" customWidth="1"/>
    <col min="6914" max="6914" width="30.7109375" customWidth="1"/>
    <col min="6915" max="6915" width="19.42578125" customWidth="1"/>
    <col min="6916" max="6920" width="14.85546875" customWidth="1"/>
    <col min="7161" max="7161" width="6.140625" customWidth="1"/>
    <col min="7162" max="7162" width="8.42578125" customWidth="1"/>
    <col min="7163" max="7163" width="30.7109375" customWidth="1"/>
    <col min="7164" max="7167" width="14.85546875" customWidth="1"/>
    <col min="7169" max="7169" width="8.42578125" customWidth="1"/>
    <col min="7170" max="7170" width="30.7109375" customWidth="1"/>
    <col min="7171" max="7171" width="19.42578125" customWidth="1"/>
    <col min="7172" max="7176" width="14.85546875" customWidth="1"/>
    <col min="7417" max="7417" width="6.140625" customWidth="1"/>
    <col min="7418" max="7418" width="8.42578125" customWidth="1"/>
    <col min="7419" max="7419" width="30.7109375" customWidth="1"/>
    <col min="7420" max="7423" width="14.85546875" customWidth="1"/>
    <col min="7425" max="7425" width="8.42578125" customWidth="1"/>
    <col min="7426" max="7426" width="30.7109375" customWidth="1"/>
    <col min="7427" max="7427" width="19.42578125" customWidth="1"/>
    <col min="7428" max="7432" width="14.85546875" customWidth="1"/>
    <col min="7673" max="7673" width="6.140625" customWidth="1"/>
    <col min="7674" max="7674" width="8.42578125" customWidth="1"/>
    <col min="7675" max="7675" width="30.7109375" customWidth="1"/>
    <col min="7676" max="7679" width="14.85546875" customWidth="1"/>
    <col min="7681" max="7681" width="8.42578125" customWidth="1"/>
    <col min="7682" max="7682" width="30.7109375" customWidth="1"/>
    <col min="7683" max="7683" width="19.42578125" customWidth="1"/>
    <col min="7684" max="7688" width="14.85546875" customWidth="1"/>
    <col min="7929" max="7929" width="6.140625" customWidth="1"/>
    <col min="7930" max="7930" width="8.42578125" customWidth="1"/>
    <col min="7931" max="7931" width="30.7109375" customWidth="1"/>
    <col min="7932" max="7935" width="14.85546875" customWidth="1"/>
    <col min="7937" max="7937" width="8.42578125" customWidth="1"/>
    <col min="7938" max="7938" width="30.7109375" customWidth="1"/>
    <col min="7939" max="7939" width="19.42578125" customWidth="1"/>
    <col min="7940" max="7944" width="14.85546875" customWidth="1"/>
    <col min="8185" max="8185" width="6.140625" customWidth="1"/>
    <col min="8186" max="8186" width="8.42578125" customWidth="1"/>
    <col min="8187" max="8187" width="30.7109375" customWidth="1"/>
    <col min="8188" max="8191" width="14.85546875" customWidth="1"/>
    <col min="8193" max="8193" width="8.42578125" customWidth="1"/>
    <col min="8194" max="8194" width="30.7109375" customWidth="1"/>
    <col min="8195" max="8195" width="19.42578125" customWidth="1"/>
    <col min="8196" max="8200" width="14.85546875" customWidth="1"/>
    <col min="8441" max="8441" width="6.140625" customWidth="1"/>
    <col min="8442" max="8442" width="8.42578125" customWidth="1"/>
    <col min="8443" max="8443" width="30.7109375" customWidth="1"/>
    <col min="8444" max="8447" width="14.85546875" customWidth="1"/>
    <col min="8449" max="8449" width="8.42578125" customWidth="1"/>
    <col min="8450" max="8450" width="30.7109375" customWidth="1"/>
    <col min="8451" max="8451" width="19.42578125" customWidth="1"/>
    <col min="8452" max="8456" width="14.85546875" customWidth="1"/>
    <col min="8697" max="8697" width="6.140625" customWidth="1"/>
    <col min="8698" max="8698" width="8.42578125" customWidth="1"/>
    <col min="8699" max="8699" width="30.7109375" customWidth="1"/>
    <col min="8700" max="8703" width="14.85546875" customWidth="1"/>
    <col min="8705" max="8705" width="8.42578125" customWidth="1"/>
    <col min="8706" max="8706" width="30.7109375" customWidth="1"/>
    <col min="8707" max="8707" width="19.42578125" customWidth="1"/>
    <col min="8708" max="8712" width="14.85546875" customWidth="1"/>
    <col min="8953" max="8953" width="6.140625" customWidth="1"/>
    <col min="8954" max="8954" width="8.42578125" customWidth="1"/>
    <col min="8955" max="8955" width="30.7109375" customWidth="1"/>
    <col min="8956" max="8959" width="14.85546875" customWidth="1"/>
    <col min="8961" max="8961" width="8.42578125" customWidth="1"/>
    <col min="8962" max="8962" width="30.7109375" customWidth="1"/>
    <col min="8963" max="8963" width="19.42578125" customWidth="1"/>
    <col min="8964" max="8968" width="14.85546875" customWidth="1"/>
    <col min="9209" max="9209" width="6.140625" customWidth="1"/>
    <col min="9210" max="9210" width="8.42578125" customWidth="1"/>
    <col min="9211" max="9211" width="30.7109375" customWidth="1"/>
    <col min="9212" max="9215" width="14.85546875" customWidth="1"/>
    <col min="9217" max="9217" width="8.42578125" customWidth="1"/>
    <col min="9218" max="9218" width="30.7109375" customWidth="1"/>
    <col min="9219" max="9219" width="19.42578125" customWidth="1"/>
    <col min="9220" max="9224" width="14.85546875" customWidth="1"/>
    <col min="9465" max="9465" width="6.140625" customWidth="1"/>
    <col min="9466" max="9466" width="8.42578125" customWidth="1"/>
    <col min="9467" max="9467" width="30.7109375" customWidth="1"/>
    <col min="9468" max="9471" width="14.85546875" customWidth="1"/>
    <col min="9473" max="9473" width="8.42578125" customWidth="1"/>
    <col min="9474" max="9474" width="30.7109375" customWidth="1"/>
    <col min="9475" max="9475" width="19.42578125" customWidth="1"/>
    <col min="9476" max="9480" width="14.85546875" customWidth="1"/>
    <col min="9721" max="9721" width="6.140625" customWidth="1"/>
    <col min="9722" max="9722" width="8.42578125" customWidth="1"/>
    <col min="9723" max="9723" width="30.7109375" customWidth="1"/>
    <col min="9724" max="9727" width="14.85546875" customWidth="1"/>
    <col min="9729" max="9729" width="8.42578125" customWidth="1"/>
    <col min="9730" max="9730" width="30.7109375" customWidth="1"/>
    <col min="9731" max="9731" width="19.42578125" customWidth="1"/>
    <col min="9732" max="9736" width="14.85546875" customWidth="1"/>
    <col min="9977" max="9977" width="6.140625" customWidth="1"/>
    <col min="9978" max="9978" width="8.42578125" customWidth="1"/>
    <col min="9979" max="9979" width="30.7109375" customWidth="1"/>
    <col min="9980" max="9983" width="14.85546875" customWidth="1"/>
    <col min="9985" max="9985" width="8.42578125" customWidth="1"/>
    <col min="9986" max="9986" width="30.7109375" customWidth="1"/>
    <col min="9987" max="9987" width="19.42578125" customWidth="1"/>
    <col min="9988" max="9992" width="14.85546875" customWidth="1"/>
    <col min="10233" max="10233" width="6.140625" customWidth="1"/>
    <col min="10234" max="10234" width="8.42578125" customWidth="1"/>
    <col min="10235" max="10235" width="30.7109375" customWidth="1"/>
    <col min="10236" max="10239" width="14.85546875" customWidth="1"/>
    <col min="10241" max="10241" width="8.42578125" customWidth="1"/>
    <col min="10242" max="10242" width="30.7109375" customWidth="1"/>
    <col min="10243" max="10243" width="19.42578125" customWidth="1"/>
    <col min="10244" max="10248" width="14.85546875" customWidth="1"/>
    <col min="10489" max="10489" width="6.140625" customWidth="1"/>
    <col min="10490" max="10490" width="8.42578125" customWidth="1"/>
    <col min="10491" max="10491" width="30.7109375" customWidth="1"/>
    <col min="10492" max="10495" width="14.85546875" customWidth="1"/>
    <col min="10497" max="10497" width="8.42578125" customWidth="1"/>
    <col min="10498" max="10498" width="30.7109375" customWidth="1"/>
    <col min="10499" max="10499" width="19.42578125" customWidth="1"/>
    <col min="10500" max="10504" width="14.85546875" customWidth="1"/>
    <col min="10745" max="10745" width="6.140625" customWidth="1"/>
    <col min="10746" max="10746" width="8.42578125" customWidth="1"/>
    <col min="10747" max="10747" width="30.7109375" customWidth="1"/>
    <col min="10748" max="10751" width="14.85546875" customWidth="1"/>
    <col min="10753" max="10753" width="8.42578125" customWidth="1"/>
    <col min="10754" max="10754" width="30.7109375" customWidth="1"/>
    <col min="10755" max="10755" width="19.42578125" customWidth="1"/>
    <col min="10756" max="10760" width="14.85546875" customWidth="1"/>
    <col min="11001" max="11001" width="6.140625" customWidth="1"/>
    <col min="11002" max="11002" width="8.42578125" customWidth="1"/>
    <col min="11003" max="11003" width="30.7109375" customWidth="1"/>
    <col min="11004" max="11007" width="14.85546875" customWidth="1"/>
    <col min="11009" max="11009" width="8.42578125" customWidth="1"/>
    <col min="11010" max="11010" width="30.7109375" customWidth="1"/>
    <col min="11011" max="11011" width="19.42578125" customWidth="1"/>
    <col min="11012" max="11016" width="14.85546875" customWidth="1"/>
    <col min="11257" max="11257" width="6.140625" customWidth="1"/>
    <col min="11258" max="11258" width="8.42578125" customWidth="1"/>
    <col min="11259" max="11259" width="30.7109375" customWidth="1"/>
    <col min="11260" max="11263" width="14.85546875" customWidth="1"/>
    <col min="11265" max="11265" width="8.42578125" customWidth="1"/>
    <col min="11266" max="11266" width="30.7109375" customWidth="1"/>
    <col min="11267" max="11267" width="19.42578125" customWidth="1"/>
    <col min="11268" max="11272" width="14.85546875" customWidth="1"/>
    <col min="11513" max="11513" width="6.140625" customWidth="1"/>
    <col min="11514" max="11514" width="8.42578125" customWidth="1"/>
    <col min="11515" max="11515" width="30.7109375" customWidth="1"/>
    <col min="11516" max="11519" width="14.85546875" customWidth="1"/>
    <col min="11521" max="11521" width="8.42578125" customWidth="1"/>
    <col min="11522" max="11522" width="30.7109375" customWidth="1"/>
    <col min="11523" max="11523" width="19.42578125" customWidth="1"/>
    <col min="11524" max="11528" width="14.85546875" customWidth="1"/>
    <col min="11769" max="11769" width="6.140625" customWidth="1"/>
    <col min="11770" max="11770" width="8.42578125" customWidth="1"/>
    <col min="11771" max="11771" width="30.7109375" customWidth="1"/>
    <col min="11772" max="11775" width="14.85546875" customWidth="1"/>
    <col min="11777" max="11777" width="8.42578125" customWidth="1"/>
    <col min="11778" max="11778" width="30.7109375" customWidth="1"/>
    <col min="11779" max="11779" width="19.42578125" customWidth="1"/>
    <col min="11780" max="11784" width="14.85546875" customWidth="1"/>
    <col min="12025" max="12025" width="6.140625" customWidth="1"/>
    <col min="12026" max="12026" width="8.42578125" customWidth="1"/>
    <col min="12027" max="12027" width="30.7109375" customWidth="1"/>
    <col min="12028" max="12031" width="14.85546875" customWidth="1"/>
    <col min="12033" max="12033" width="8.42578125" customWidth="1"/>
    <col min="12034" max="12034" width="30.7109375" customWidth="1"/>
    <col min="12035" max="12035" width="19.42578125" customWidth="1"/>
    <col min="12036" max="12040" width="14.85546875" customWidth="1"/>
    <col min="12281" max="12281" width="6.140625" customWidth="1"/>
    <col min="12282" max="12282" width="8.42578125" customWidth="1"/>
    <col min="12283" max="12283" width="30.7109375" customWidth="1"/>
    <col min="12284" max="12287" width="14.85546875" customWidth="1"/>
    <col min="12289" max="12289" width="8.42578125" customWidth="1"/>
    <col min="12290" max="12290" width="30.7109375" customWidth="1"/>
    <col min="12291" max="12291" width="19.42578125" customWidth="1"/>
    <col min="12292" max="12296" width="14.85546875" customWidth="1"/>
    <col min="12537" max="12537" width="6.140625" customWidth="1"/>
    <col min="12538" max="12538" width="8.42578125" customWidth="1"/>
    <col min="12539" max="12539" width="30.7109375" customWidth="1"/>
    <col min="12540" max="12543" width="14.85546875" customWidth="1"/>
    <col min="12545" max="12545" width="8.42578125" customWidth="1"/>
    <col min="12546" max="12546" width="30.7109375" customWidth="1"/>
    <col min="12547" max="12547" width="19.42578125" customWidth="1"/>
    <col min="12548" max="12552" width="14.85546875" customWidth="1"/>
    <col min="12793" max="12793" width="6.140625" customWidth="1"/>
    <col min="12794" max="12794" width="8.42578125" customWidth="1"/>
    <col min="12795" max="12795" width="30.7109375" customWidth="1"/>
    <col min="12796" max="12799" width="14.85546875" customWidth="1"/>
    <col min="12801" max="12801" width="8.42578125" customWidth="1"/>
    <col min="12802" max="12802" width="30.7109375" customWidth="1"/>
    <col min="12803" max="12803" width="19.42578125" customWidth="1"/>
    <col min="12804" max="12808" width="14.85546875" customWidth="1"/>
    <col min="13049" max="13049" width="6.140625" customWidth="1"/>
    <col min="13050" max="13050" width="8.42578125" customWidth="1"/>
    <col min="13051" max="13051" width="30.7109375" customWidth="1"/>
    <col min="13052" max="13055" width="14.85546875" customWidth="1"/>
    <col min="13057" max="13057" width="8.42578125" customWidth="1"/>
    <col min="13058" max="13058" width="30.7109375" customWidth="1"/>
    <col min="13059" max="13059" width="19.42578125" customWidth="1"/>
    <col min="13060" max="13064" width="14.85546875" customWidth="1"/>
    <col min="13305" max="13305" width="6.140625" customWidth="1"/>
    <col min="13306" max="13306" width="8.42578125" customWidth="1"/>
    <col min="13307" max="13307" width="30.7109375" customWidth="1"/>
    <col min="13308" max="13311" width="14.85546875" customWidth="1"/>
    <col min="13313" max="13313" width="8.42578125" customWidth="1"/>
    <col min="13314" max="13314" width="30.7109375" customWidth="1"/>
    <col min="13315" max="13315" width="19.42578125" customWidth="1"/>
    <col min="13316" max="13320" width="14.85546875" customWidth="1"/>
    <col min="13561" max="13561" width="6.140625" customWidth="1"/>
    <col min="13562" max="13562" width="8.42578125" customWidth="1"/>
    <col min="13563" max="13563" width="30.7109375" customWidth="1"/>
    <col min="13564" max="13567" width="14.85546875" customWidth="1"/>
    <col min="13569" max="13569" width="8.42578125" customWidth="1"/>
    <col min="13570" max="13570" width="30.7109375" customWidth="1"/>
    <col min="13571" max="13571" width="19.42578125" customWidth="1"/>
    <col min="13572" max="13576" width="14.85546875" customWidth="1"/>
    <col min="13817" max="13817" width="6.140625" customWidth="1"/>
    <col min="13818" max="13818" width="8.42578125" customWidth="1"/>
    <col min="13819" max="13819" width="30.7109375" customWidth="1"/>
    <col min="13820" max="13823" width="14.85546875" customWidth="1"/>
    <col min="13825" max="13825" width="8.42578125" customWidth="1"/>
    <col min="13826" max="13826" width="30.7109375" customWidth="1"/>
    <col min="13827" max="13827" width="19.42578125" customWidth="1"/>
    <col min="13828" max="13832" width="14.85546875" customWidth="1"/>
    <col min="14073" max="14073" width="6.140625" customWidth="1"/>
    <col min="14074" max="14074" width="8.42578125" customWidth="1"/>
    <col min="14075" max="14075" width="30.7109375" customWidth="1"/>
    <col min="14076" max="14079" width="14.85546875" customWidth="1"/>
    <col min="14081" max="14081" width="8.42578125" customWidth="1"/>
    <col min="14082" max="14082" width="30.7109375" customWidth="1"/>
    <col min="14083" max="14083" width="19.42578125" customWidth="1"/>
    <col min="14084" max="14088" width="14.85546875" customWidth="1"/>
    <col min="14329" max="14329" width="6.140625" customWidth="1"/>
    <col min="14330" max="14330" width="8.42578125" customWidth="1"/>
    <col min="14331" max="14331" width="30.7109375" customWidth="1"/>
    <col min="14332" max="14335" width="14.85546875" customWidth="1"/>
    <col min="14337" max="14337" width="8.42578125" customWidth="1"/>
    <col min="14338" max="14338" width="30.7109375" customWidth="1"/>
    <col min="14339" max="14339" width="19.42578125" customWidth="1"/>
    <col min="14340" max="14344" width="14.85546875" customWidth="1"/>
    <col min="14585" max="14585" width="6.140625" customWidth="1"/>
    <col min="14586" max="14586" width="8.42578125" customWidth="1"/>
    <col min="14587" max="14587" width="30.7109375" customWidth="1"/>
    <col min="14588" max="14591" width="14.85546875" customWidth="1"/>
    <col min="14593" max="14593" width="8.42578125" customWidth="1"/>
    <col min="14594" max="14594" width="30.7109375" customWidth="1"/>
    <col min="14595" max="14595" width="19.42578125" customWidth="1"/>
    <col min="14596" max="14600" width="14.85546875" customWidth="1"/>
    <col min="14841" max="14841" width="6.140625" customWidth="1"/>
    <col min="14842" max="14842" width="8.42578125" customWidth="1"/>
    <col min="14843" max="14843" width="30.7109375" customWidth="1"/>
    <col min="14844" max="14847" width="14.85546875" customWidth="1"/>
    <col min="14849" max="14849" width="8.42578125" customWidth="1"/>
    <col min="14850" max="14850" width="30.7109375" customWidth="1"/>
    <col min="14851" max="14851" width="19.42578125" customWidth="1"/>
    <col min="14852" max="14856" width="14.85546875" customWidth="1"/>
    <col min="15097" max="15097" width="6.140625" customWidth="1"/>
    <col min="15098" max="15098" width="8.42578125" customWidth="1"/>
    <col min="15099" max="15099" width="30.7109375" customWidth="1"/>
    <col min="15100" max="15103" width="14.85546875" customWidth="1"/>
    <col min="15105" max="15105" width="8.42578125" customWidth="1"/>
    <col min="15106" max="15106" width="30.7109375" customWidth="1"/>
    <col min="15107" max="15107" width="19.42578125" customWidth="1"/>
    <col min="15108" max="15112" width="14.85546875" customWidth="1"/>
    <col min="15353" max="15353" width="6.140625" customWidth="1"/>
    <col min="15354" max="15354" width="8.42578125" customWidth="1"/>
    <col min="15355" max="15355" width="30.7109375" customWidth="1"/>
    <col min="15356" max="15359" width="14.85546875" customWidth="1"/>
    <col min="15361" max="15361" width="8.42578125" customWidth="1"/>
    <col min="15362" max="15362" width="30.7109375" customWidth="1"/>
    <col min="15363" max="15363" width="19.42578125" customWidth="1"/>
    <col min="15364" max="15368" width="14.85546875" customWidth="1"/>
    <col min="15609" max="15609" width="6.140625" customWidth="1"/>
    <col min="15610" max="15610" width="8.42578125" customWidth="1"/>
    <col min="15611" max="15611" width="30.7109375" customWidth="1"/>
    <col min="15612" max="15615" width="14.85546875" customWidth="1"/>
    <col min="15617" max="15617" width="8.42578125" customWidth="1"/>
    <col min="15618" max="15618" width="30.7109375" customWidth="1"/>
    <col min="15619" max="15619" width="19.42578125" customWidth="1"/>
    <col min="15620" max="15624" width="14.85546875" customWidth="1"/>
    <col min="15865" max="15865" width="6.140625" customWidth="1"/>
    <col min="15866" max="15866" width="8.42578125" customWidth="1"/>
    <col min="15867" max="15867" width="30.7109375" customWidth="1"/>
    <col min="15868" max="15871" width="14.85546875" customWidth="1"/>
    <col min="15873" max="15873" width="8.42578125" customWidth="1"/>
    <col min="15874" max="15874" width="30.7109375" customWidth="1"/>
    <col min="15875" max="15875" width="19.42578125" customWidth="1"/>
    <col min="15876" max="15880" width="14.85546875" customWidth="1"/>
    <col min="16121" max="16121" width="6.140625" customWidth="1"/>
    <col min="16122" max="16122" width="8.42578125" customWidth="1"/>
    <col min="16123" max="16123" width="30.7109375" customWidth="1"/>
    <col min="16124" max="16127" width="14.85546875" customWidth="1"/>
    <col min="16129" max="16129" width="8.42578125" customWidth="1"/>
    <col min="16130" max="16130" width="30.7109375" customWidth="1"/>
    <col min="16131" max="16131" width="19.42578125" customWidth="1"/>
    <col min="16132" max="16136" width="14.85546875" customWidth="1"/>
    <col min="16377" max="16377" width="6.140625" customWidth="1"/>
    <col min="16378" max="16378" width="8.42578125" customWidth="1"/>
    <col min="16379" max="16379" width="30.7109375" customWidth="1"/>
    <col min="16380" max="16383" width="14.85546875" customWidth="1"/>
  </cols>
  <sheetData>
    <row r="1" spans="1:255">
      <c r="G1" s="1097" t="s">
        <v>873</v>
      </c>
      <c r="H1" s="1097"/>
    </row>
    <row r="2" spans="1:255">
      <c r="G2" s="612"/>
    </row>
    <row r="3" spans="1:255" ht="41.25" customHeight="1">
      <c r="A3" s="1098" t="s">
        <v>874</v>
      </c>
      <c r="B3" s="1098"/>
      <c r="C3" s="1098"/>
      <c r="D3" s="1098"/>
      <c r="E3" s="1098"/>
      <c r="F3" s="1098"/>
      <c r="G3" s="1098"/>
      <c r="H3" s="1098"/>
    </row>
    <row r="4" spans="1:255" ht="21.75" customHeight="1">
      <c r="A4" s="1099" t="str">
        <f>'09d. luong xa'!A3:J3</f>
        <v>(Kèm theo Tờ trình số         /TTr-UBND ngày      tháng       năm 2023 của UBND tỉnh)</v>
      </c>
      <c r="B4" s="1099"/>
      <c r="C4" s="1099"/>
      <c r="D4" s="1099"/>
      <c r="E4" s="1099"/>
      <c r="F4" s="1099"/>
      <c r="G4" s="1099"/>
      <c r="H4" s="1099"/>
    </row>
    <row r="5" spans="1:255">
      <c r="B5" s="614"/>
      <c r="G5" s="1100" t="s">
        <v>67</v>
      </c>
      <c r="H5" s="1100"/>
    </row>
    <row r="6" spans="1:255" ht="15.75">
      <c r="A6" s="1101" t="s">
        <v>175</v>
      </c>
      <c r="B6" s="615" t="s">
        <v>875</v>
      </c>
      <c r="C6" s="616" t="s">
        <v>851</v>
      </c>
      <c r="D6" s="1103" t="s">
        <v>876</v>
      </c>
      <c r="E6" s="1104"/>
      <c r="F6" s="1105"/>
      <c r="G6" s="1106" t="s">
        <v>877</v>
      </c>
      <c r="H6" s="1108" t="s">
        <v>878</v>
      </c>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c r="BO6" s="452"/>
      <c r="BP6" s="452"/>
      <c r="BQ6" s="452"/>
      <c r="BR6" s="452"/>
      <c r="BS6" s="452"/>
      <c r="BT6" s="452"/>
      <c r="BU6" s="452"/>
      <c r="BV6" s="452"/>
      <c r="BW6" s="452"/>
      <c r="BX6" s="452"/>
      <c r="BY6" s="452"/>
      <c r="BZ6" s="452"/>
      <c r="CA6" s="452"/>
      <c r="CB6" s="452"/>
      <c r="CC6" s="452"/>
      <c r="CD6" s="452"/>
      <c r="CE6" s="452"/>
      <c r="CF6" s="452"/>
      <c r="CG6" s="452"/>
      <c r="CH6" s="452"/>
      <c r="CI6" s="452"/>
      <c r="CJ6" s="452"/>
      <c r="CK6" s="452"/>
      <c r="CL6" s="452"/>
      <c r="CM6" s="452"/>
      <c r="CN6" s="452"/>
      <c r="CO6" s="452"/>
      <c r="CP6" s="452"/>
      <c r="CQ6" s="452"/>
      <c r="CR6" s="452"/>
      <c r="CS6" s="452"/>
      <c r="CT6" s="452"/>
      <c r="CU6" s="452"/>
      <c r="CV6" s="452"/>
      <c r="CW6" s="452"/>
      <c r="CX6" s="452"/>
      <c r="CY6" s="452"/>
      <c r="CZ6" s="452"/>
      <c r="DA6" s="452"/>
      <c r="DB6" s="452"/>
      <c r="DC6" s="452"/>
      <c r="DD6" s="452"/>
      <c r="DE6" s="452"/>
      <c r="DF6" s="452"/>
      <c r="DG6" s="452"/>
      <c r="DH6" s="452"/>
      <c r="DI6" s="452"/>
      <c r="DJ6" s="452"/>
      <c r="DK6" s="452"/>
      <c r="DL6" s="452"/>
      <c r="DM6" s="452"/>
      <c r="DN6" s="452"/>
      <c r="DO6" s="452"/>
      <c r="DP6" s="452"/>
      <c r="DQ6" s="452"/>
      <c r="DR6" s="452"/>
      <c r="DS6" s="452"/>
      <c r="DT6" s="452"/>
      <c r="DU6" s="452"/>
      <c r="DV6" s="452"/>
      <c r="DW6" s="452"/>
      <c r="DX6" s="452"/>
      <c r="DY6" s="452"/>
      <c r="DZ6" s="452"/>
      <c r="EA6" s="452"/>
      <c r="EB6" s="452"/>
      <c r="EC6" s="452"/>
      <c r="ED6" s="452"/>
      <c r="EE6" s="452"/>
      <c r="EF6" s="452"/>
      <c r="EG6" s="452"/>
      <c r="EH6" s="452"/>
      <c r="EI6" s="452"/>
      <c r="EJ6" s="452"/>
      <c r="EK6" s="452"/>
      <c r="EL6" s="452"/>
      <c r="EM6" s="452"/>
      <c r="EN6" s="452"/>
      <c r="EO6" s="452"/>
      <c r="EP6" s="452"/>
      <c r="EQ6" s="452"/>
      <c r="ER6" s="452"/>
      <c r="ES6" s="452"/>
      <c r="ET6" s="452"/>
      <c r="EU6" s="452"/>
      <c r="EV6" s="452"/>
      <c r="EW6" s="452"/>
      <c r="EX6" s="452"/>
      <c r="EY6" s="452"/>
      <c r="EZ6" s="452"/>
      <c r="FA6" s="452"/>
      <c r="FB6" s="452"/>
      <c r="FC6" s="452"/>
      <c r="FD6" s="452"/>
      <c r="FE6" s="452"/>
      <c r="FF6" s="452"/>
      <c r="FG6" s="452"/>
      <c r="FH6" s="452"/>
      <c r="FI6" s="452"/>
      <c r="FJ6" s="452"/>
      <c r="FK6" s="452"/>
      <c r="FL6" s="452"/>
      <c r="FM6" s="452"/>
      <c r="FN6" s="452"/>
      <c r="FO6" s="452"/>
      <c r="FP6" s="452"/>
      <c r="FQ6" s="452"/>
      <c r="FR6" s="452"/>
      <c r="FS6" s="452"/>
      <c r="FT6" s="452"/>
      <c r="FU6" s="452"/>
      <c r="FV6" s="452"/>
      <c r="FW6" s="452"/>
      <c r="FX6" s="452"/>
      <c r="FY6" s="452"/>
      <c r="FZ6" s="452"/>
      <c r="GA6" s="452"/>
      <c r="GB6" s="452"/>
      <c r="GC6" s="452"/>
      <c r="GD6" s="452"/>
      <c r="GE6" s="452"/>
      <c r="GF6" s="452"/>
      <c r="GG6" s="452"/>
      <c r="GH6" s="452"/>
      <c r="GI6" s="452"/>
      <c r="GJ6" s="452"/>
      <c r="GK6" s="452"/>
      <c r="GL6" s="452"/>
      <c r="GM6" s="452"/>
      <c r="GN6" s="452"/>
      <c r="GO6" s="452"/>
      <c r="GP6" s="452"/>
      <c r="GQ6" s="452"/>
      <c r="GR6" s="452"/>
      <c r="GS6" s="452"/>
      <c r="GT6" s="452"/>
      <c r="GU6" s="452"/>
      <c r="GV6" s="452"/>
      <c r="GW6" s="452"/>
      <c r="GX6" s="452"/>
      <c r="GY6" s="452"/>
      <c r="GZ6" s="452"/>
      <c r="HA6" s="452"/>
      <c r="HB6" s="452"/>
      <c r="HC6" s="452"/>
      <c r="HD6" s="452"/>
      <c r="HE6" s="452"/>
      <c r="HF6" s="452"/>
      <c r="HG6" s="452"/>
      <c r="HH6" s="452"/>
      <c r="HI6" s="452"/>
      <c r="HJ6" s="452"/>
      <c r="HK6" s="452"/>
      <c r="HL6" s="452"/>
      <c r="HM6" s="452"/>
      <c r="HN6" s="452"/>
      <c r="HO6" s="452"/>
      <c r="HP6" s="452"/>
      <c r="HQ6" s="452"/>
      <c r="HR6" s="452"/>
      <c r="HS6" s="452"/>
      <c r="HT6" s="452"/>
      <c r="HU6" s="452"/>
      <c r="HV6" s="452"/>
      <c r="HW6" s="452"/>
      <c r="HX6" s="452"/>
      <c r="HY6" s="452"/>
      <c r="HZ6" s="452"/>
      <c r="IA6" s="452"/>
      <c r="IB6" s="452"/>
      <c r="IC6" s="452"/>
      <c r="ID6" s="452"/>
      <c r="IE6" s="452"/>
      <c r="IF6" s="452"/>
      <c r="IG6" s="452"/>
      <c r="IH6" s="452"/>
      <c r="II6" s="452"/>
      <c r="IJ6" s="452"/>
      <c r="IK6" s="452"/>
      <c r="IL6" s="452"/>
      <c r="IM6" s="452"/>
      <c r="IN6" s="452"/>
      <c r="IO6" s="452"/>
      <c r="IP6" s="452"/>
      <c r="IQ6" s="452"/>
      <c r="IR6" s="452"/>
      <c r="IS6" s="452"/>
      <c r="IT6" s="452"/>
      <c r="IU6" s="452"/>
    </row>
    <row r="7" spans="1:255" ht="70.5" customHeight="1">
      <c r="A7" s="1102"/>
      <c r="B7" s="617"/>
      <c r="C7" s="618" t="s">
        <v>879</v>
      </c>
      <c r="D7" s="617" t="s">
        <v>854</v>
      </c>
      <c r="E7" s="619" t="s">
        <v>880</v>
      </c>
      <c r="F7" s="619" t="s">
        <v>858</v>
      </c>
      <c r="G7" s="1107"/>
      <c r="H7" s="1109"/>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2"/>
      <c r="BA7" s="452"/>
      <c r="BB7" s="452"/>
      <c r="BC7" s="452"/>
      <c r="BD7" s="452"/>
      <c r="BE7" s="452"/>
      <c r="BF7" s="452"/>
      <c r="BG7" s="452"/>
      <c r="BH7" s="452"/>
      <c r="BI7" s="452"/>
      <c r="BJ7" s="452"/>
      <c r="BK7" s="452"/>
      <c r="BL7" s="452"/>
      <c r="BM7" s="452"/>
      <c r="BN7" s="452"/>
      <c r="BO7" s="452"/>
      <c r="BP7" s="452"/>
      <c r="BQ7" s="452"/>
      <c r="BR7" s="452"/>
      <c r="BS7" s="452"/>
      <c r="BT7" s="452"/>
      <c r="BU7" s="452"/>
      <c r="BV7" s="452"/>
      <c r="BW7" s="452"/>
      <c r="BX7" s="452"/>
      <c r="BY7" s="452"/>
      <c r="BZ7" s="452"/>
      <c r="CA7" s="452"/>
      <c r="CB7" s="452"/>
      <c r="CC7" s="452"/>
      <c r="CD7" s="452"/>
      <c r="CE7" s="452"/>
      <c r="CF7" s="452"/>
      <c r="CG7" s="452"/>
      <c r="CH7" s="452"/>
      <c r="CI7" s="452"/>
      <c r="CJ7" s="452"/>
      <c r="CK7" s="452"/>
      <c r="CL7" s="452"/>
      <c r="CM7" s="452"/>
      <c r="CN7" s="452"/>
      <c r="CO7" s="452"/>
      <c r="CP7" s="452"/>
      <c r="CQ7" s="452"/>
      <c r="CR7" s="452"/>
      <c r="CS7" s="452"/>
      <c r="CT7" s="452"/>
      <c r="CU7" s="452"/>
      <c r="CV7" s="452"/>
      <c r="CW7" s="452"/>
      <c r="CX7" s="452"/>
      <c r="CY7" s="452"/>
      <c r="CZ7" s="452"/>
      <c r="DA7" s="452"/>
      <c r="DB7" s="452"/>
      <c r="DC7" s="452"/>
      <c r="DD7" s="452"/>
      <c r="DE7" s="452"/>
      <c r="DF7" s="452"/>
      <c r="DG7" s="452"/>
      <c r="DH7" s="452"/>
      <c r="DI7" s="452"/>
      <c r="DJ7" s="452"/>
      <c r="DK7" s="452"/>
      <c r="DL7" s="452"/>
      <c r="DM7" s="452"/>
      <c r="DN7" s="452"/>
      <c r="DO7" s="452"/>
      <c r="DP7" s="452"/>
      <c r="DQ7" s="452"/>
      <c r="DR7" s="452"/>
      <c r="DS7" s="452"/>
      <c r="DT7" s="452"/>
      <c r="DU7" s="452"/>
      <c r="DV7" s="452"/>
      <c r="DW7" s="452"/>
      <c r="DX7" s="452"/>
      <c r="DY7" s="452"/>
      <c r="DZ7" s="452"/>
      <c r="EA7" s="452"/>
      <c r="EB7" s="452"/>
      <c r="EC7" s="452"/>
      <c r="ED7" s="452"/>
      <c r="EE7" s="452"/>
      <c r="EF7" s="452"/>
      <c r="EG7" s="452"/>
      <c r="EH7" s="452"/>
      <c r="EI7" s="452"/>
      <c r="EJ7" s="452"/>
      <c r="EK7" s="452"/>
      <c r="EL7" s="452"/>
      <c r="EM7" s="452"/>
      <c r="EN7" s="452"/>
      <c r="EO7" s="452"/>
      <c r="EP7" s="452"/>
      <c r="EQ7" s="452"/>
      <c r="ER7" s="452"/>
      <c r="ES7" s="452"/>
      <c r="ET7" s="452"/>
      <c r="EU7" s="452"/>
      <c r="EV7" s="452"/>
      <c r="EW7" s="452"/>
      <c r="EX7" s="452"/>
      <c r="EY7" s="452"/>
      <c r="EZ7" s="452"/>
      <c r="FA7" s="452"/>
      <c r="FB7" s="452"/>
      <c r="FC7" s="452"/>
      <c r="FD7" s="452"/>
      <c r="FE7" s="452"/>
      <c r="FF7" s="452"/>
      <c r="FG7" s="452"/>
      <c r="FH7" s="452"/>
      <c r="FI7" s="452"/>
      <c r="FJ7" s="452"/>
      <c r="FK7" s="452"/>
      <c r="FL7" s="452"/>
      <c r="FM7" s="452"/>
      <c r="FN7" s="452"/>
      <c r="FO7" s="452"/>
      <c r="FP7" s="452"/>
      <c r="FQ7" s="452"/>
      <c r="FR7" s="452"/>
      <c r="FS7" s="452"/>
      <c r="FT7" s="452"/>
      <c r="FU7" s="452"/>
      <c r="FV7" s="452"/>
      <c r="FW7" s="452"/>
      <c r="FX7" s="452"/>
      <c r="FY7" s="452"/>
      <c r="FZ7" s="452"/>
      <c r="GA7" s="452"/>
      <c r="GB7" s="452"/>
      <c r="GC7" s="452"/>
      <c r="GD7" s="452"/>
      <c r="GE7" s="452"/>
      <c r="GF7" s="452"/>
      <c r="GG7" s="452"/>
      <c r="GH7" s="452"/>
      <c r="GI7" s="452"/>
      <c r="GJ7" s="452"/>
      <c r="GK7" s="452"/>
      <c r="GL7" s="452"/>
      <c r="GM7" s="452"/>
      <c r="GN7" s="452"/>
      <c r="GO7" s="452"/>
      <c r="GP7" s="452"/>
      <c r="GQ7" s="452"/>
      <c r="GR7" s="452"/>
      <c r="GS7" s="452"/>
      <c r="GT7" s="452"/>
      <c r="GU7" s="452"/>
      <c r="GV7" s="452"/>
      <c r="GW7" s="452"/>
      <c r="GX7" s="452"/>
      <c r="GY7" s="452"/>
      <c r="GZ7" s="452"/>
      <c r="HA7" s="452"/>
      <c r="HB7" s="452"/>
      <c r="HC7" s="452"/>
      <c r="HD7" s="452"/>
      <c r="HE7" s="452"/>
      <c r="HF7" s="452"/>
      <c r="HG7" s="452"/>
      <c r="HH7" s="452"/>
      <c r="HI7" s="452"/>
      <c r="HJ7" s="452"/>
      <c r="HK7" s="452"/>
      <c r="HL7" s="452"/>
      <c r="HM7" s="452"/>
      <c r="HN7" s="452"/>
      <c r="HO7" s="452"/>
      <c r="HP7" s="452"/>
      <c r="HQ7" s="452"/>
      <c r="HR7" s="452"/>
      <c r="HS7" s="452"/>
      <c r="HT7" s="452"/>
      <c r="HU7" s="452"/>
      <c r="HV7" s="452"/>
      <c r="HW7" s="452"/>
      <c r="HX7" s="452"/>
      <c r="HY7" s="452"/>
      <c r="HZ7" s="452"/>
      <c r="IA7" s="452"/>
      <c r="IB7" s="452"/>
      <c r="IC7" s="452"/>
      <c r="ID7" s="452"/>
      <c r="IE7" s="452"/>
      <c r="IF7" s="452"/>
      <c r="IG7" s="452"/>
      <c r="IH7" s="452"/>
      <c r="II7" s="452"/>
      <c r="IJ7" s="452"/>
      <c r="IK7" s="452"/>
      <c r="IL7" s="452"/>
      <c r="IM7" s="452"/>
      <c r="IN7" s="452"/>
      <c r="IO7" s="452"/>
      <c r="IP7" s="452"/>
      <c r="IQ7" s="452"/>
      <c r="IR7" s="452"/>
      <c r="IS7" s="452"/>
      <c r="IT7" s="452"/>
      <c r="IU7" s="452"/>
    </row>
    <row r="8" spans="1:255">
      <c r="A8" s="620"/>
      <c r="B8" s="621" t="s">
        <v>881</v>
      </c>
      <c r="C8" s="622">
        <f t="shared" ref="C8:H8" si="0">C9+C13+C16+C20+C27+C30+C33+C36+C39+C42+C45+C48+C53+C56+C61+C68+C72+C75+C78+C80+C82+C84+C87+C89+C93+C95+C98+C100+C102+C104+C106+C108+C110+C112+C114+C116+C118+C120+C122+C124+C126+C128+C130+C132+C134+C136+C138+C140+C142+C144+C146</f>
        <v>154218</v>
      </c>
      <c r="D8" s="622">
        <f t="shared" si="0"/>
        <v>76260</v>
      </c>
      <c r="E8" s="622">
        <f t="shared" si="0"/>
        <v>71469</v>
      </c>
      <c r="F8" s="622">
        <f t="shared" si="0"/>
        <v>4791</v>
      </c>
      <c r="G8" s="622">
        <f t="shared" si="0"/>
        <v>126097</v>
      </c>
      <c r="H8" s="622">
        <f t="shared" si="0"/>
        <v>48139</v>
      </c>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3"/>
      <c r="AY8" s="623"/>
      <c r="AZ8" s="623"/>
      <c r="BA8" s="623"/>
      <c r="BB8" s="623"/>
      <c r="BC8" s="623"/>
      <c r="BD8" s="623"/>
      <c r="BE8" s="623"/>
      <c r="BF8" s="623"/>
      <c r="BG8" s="623"/>
      <c r="BH8" s="623"/>
      <c r="BI8" s="623"/>
      <c r="BJ8" s="623"/>
      <c r="BK8" s="623"/>
      <c r="BL8" s="623"/>
      <c r="BM8" s="623"/>
      <c r="BN8" s="623"/>
      <c r="BO8" s="623"/>
      <c r="BP8" s="623"/>
      <c r="BQ8" s="623"/>
      <c r="BR8" s="623"/>
      <c r="BS8" s="623"/>
      <c r="BT8" s="623"/>
      <c r="BU8" s="623"/>
      <c r="BV8" s="623"/>
      <c r="BW8" s="623"/>
      <c r="BX8" s="623"/>
      <c r="BY8" s="623"/>
      <c r="BZ8" s="623"/>
      <c r="CA8" s="623"/>
      <c r="CB8" s="623"/>
      <c r="CC8" s="623"/>
      <c r="CD8" s="623"/>
      <c r="CE8" s="623"/>
      <c r="CF8" s="623"/>
      <c r="CG8" s="623"/>
      <c r="CH8" s="623"/>
      <c r="CI8" s="623"/>
      <c r="CJ8" s="623"/>
      <c r="CK8" s="623"/>
      <c r="CL8" s="623"/>
      <c r="CM8" s="623"/>
      <c r="CN8" s="623"/>
      <c r="CO8" s="623"/>
      <c r="CP8" s="623"/>
      <c r="CQ8" s="623"/>
      <c r="CR8" s="623"/>
      <c r="CS8" s="623"/>
      <c r="CT8" s="623"/>
      <c r="CU8" s="623"/>
      <c r="CV8" s="623"/>
      <c r="CW8" s="623"/>
      <c r="CX8" s="623"/>
      <c r="CY8" s="623"/>
      <c r="CZ8" s="623"/>
      <c r="DA8" s="623"/>
      <c r="DB8" s="623"/>
      <c r="DC8" s="623"/>
      <c r="DD8" s="623"/>
      <c r="DE8" s="623"/>
      <c r="DF8" s="623"/>
      <c r="DG8" s="623"/>
      <c r="DH8" s="623"/>
      <c r="DI8" s="623"/>
      <c r="DJ8" s="623"/>
      <c r="DK8" s="623"/>
      <c r="DL8" s="623"/>
      <c r="DM8" s="623"/>
      <c r="DN8" s="623"/>
      <c r="DO8" s="623"/>
      <c r="DP8" s="623"/>
      <c r="DQ8" s="623"/>
      <c r="DR8" s="623"/>
      <c r="DS8" s="623"/>
      <c r="DT8" s="623"/>
      <c r="DU8" s="623"/>
      <c r="DV8" s="623"/>
      <c r="DW8" s="623"/>
      <c r="DX8" s="623"/>
      <c r="DY8" s="623"/>
      <c r="DZ8" s="623"/>
      <c r="EA8" s="623"/>
      <c r="EB8" s="623"/>
      <c r="EC8" s="623"/>
      <c r="ED8" s="623"/>
      <c r="EE8" s="623"/>
      <c r="EF8" s="623"/>
      <c r="EG8" s="623"/>
      <c r="EH8" s="623"/>
      <c r="EI8" s="623"/>
      <c r="EJ8" s="623"/>
      <c r="EK8" s="623"/>
      <c r="EL8" s="623"/>
      <c r="EM8" s="623"/>
      <c r="EN8" s="623"/>
      <c r="EO8" s="623"/>
      <c r="EP8" s="623"/>
      <c r="EQ8" s="623"/>
      <c r="ER8" s="623"/>
      <c r="ES8" s="623"/>
      <c r="ET8" s="623"/>
      <c r="EU8" s="623"/>
      <c r="EV8" s="623"/>
      <c r="EW8" s="623"/>
      <c r="EX8" s="623"/>
      <c r="EY8" s="623"/>
      <c r="EZ8" s="623"/>
      <c r="FA8" s="623"/>
      <c r="FB8" s="623"/>
      <c r="FC8" s="623"/>
      <c r="FD8" s="623"/>
      <c r="FE8" s="623"/>
      <c r="FF8" s="623"/>
      <c r="FG8" s="623"/>
      <c r="FH8" s="623"/>
      <c r="FI8" s="623"/>
      <c r="FJ8" s="623"/>
      <c r="FK8" s="623"/>
      <c r="FL8" s="623"/>
      <c r="FM8" s="623"/>
      <c r="FN8" s="623"/>
      <c r="FO8" s="623"/>
      <c r="FP8" s="623"/>
      <c r="FQ8" s="623"/>
      <c r="FR8" s="623"/>
      <c r="FS8" s="623"/>
      <c r="FT8" s="623"/>
      <c r="FU8" s="623"/>
      <c r="FV8" s="623"/>
      <c r="FW8" s="623"/>
      <c r="FX8" s="623"/>
      <c r="FY8" s="623"/>
      <c r="FZ8" s="623"/>
      <c r="GA8" s="623"/>
      <c r="GB8" s="623"/>
      <c r="GC8" s="623"/>
      <c r="GD8" s="623"/>
      <c r="GE8" s="623"/>
      <c r="GF8" s="623"/>
      <c r="GG8" s="623"/>
      <c r="GH8" s="623"/>
      <c r="GI8" s="623"/>
      <c r="GJ8" s="623"/>
      <c r="GK8" s="623"/>
      <c r="GL8" s="623"/>
      <c r="GM8" s="623"/>
      <c r="GN8" s="623"/>
      <c r="GO8" s="623"/>
      <c r="GP8" s="623"/>
      <c r="GQ8" s="623"/>
      <c r="GR8" s="623"/>
      <c r="GS8" s="623"/>
      <c r="GT8" s="623"/>
      <c r="GU8" s="623"/>
      <c r="GV8" s="623"/>
      <c r="GW8" s="623"/>
      <c r="GX8" s="623"/>
      <c r="GY8" s="623"/>
      <c r="GZ8" s="623"/>
      <c r="HA8" s="623"/>
      <c r="HB8" s="623"/>
      <c r="HC8" s="623"/>
      <c r="HD8" s="623"/>
      <c r="HE8" s="623"/>
      <c r="HF8" s="623"/>
      <c r="HG8" s="623"/>
      <c r="HH8" s="623"/>
      <c r="HI8" s="623"/>
      <c r="HJ8" s="623"/>
      <c r="HK8" s="623"/>
      <c r="HL8" s="623"/>
      <c r="HM8" s="623"/>
      <c r="HN8" s="623"/>
      <c r="HO8" s="623"/>
      <c r="HP8" s="623"/>
      <c r="HQ8" s="623"/>
      <c r="HR8" s="623"/>
      <c r="HS8" s="623"/>
      <c r="HT8" s="623"/>
      <c r="HU8" s="623"/>
      <c r="HV8" s="623"/>
      <c r="HW8" s="623"/>
      <c r="HX8" s="623"/>
      <c r="HY8" s="623"/>
      <c r="HZ8" s="623"/>
      <c r="IA8" s="623"/>
      <c r="IB8" s="623"/>
      <c r="IC8" s="623"/>
      <c r="ID8" s="623"/>
      <c r="IE8" s="623"/>
      <c r="IF8" s="623"/>
      <c r="IG8" s="623"/>
      <c r="IH8" s="623"/>
      <c r="II8" s="623"/>
      <c r="IJ8" s="623"/>
      <c r="IK8" s="623"/>
      <c r="IL8" s="623"/>
      <c r="IM8" s="623"/>
      <c r="IN8" s="623"/>
      <c r="IO8" s="623"/>
      <c r="IP8" s="623"/>
      <c r="IQ8" s="623"/>
      <c r="IR8" s="623"/>
      <c r="IS8" s="623"/>
      <c r="IT8" s="623"/>
      <c r="IU8" s="623"/>
    </row>
    <row r="9" spans="1:255" s="513" customFormat="1">
      <c r="A9" s="624">
        <v>1</v>
      </c>
      <c r="B9" s="625" t="s">
        <v>882</v>
      </c>
      <c r="C9" s="626">
        <f t="shared" ref="C9:H9" si="1">SUM(C10:C12)</f>
        <v>6340</v>
      </c>
      <c r="D9" s="626">
        <f t="shared" si="1"/>
        <v>4645</v>
      </c>
      <c r="E9" s="626">
        <f t="shared" si="1"/>
        <v>2802</v>
      </c>
      <c r="F9" s="626">
        <f t="shared" si="1"/>
        <v>1843</v>
      </c>
      <c r="G9" s="626">
        <f t="shared" si="1"/>
        <v>3809</v>
      </c>
      <c r="H9" s="626">
        <f t="shared" si="1"/>
        <v>2114</v>
      </c>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7"/>
      <c r="AK9" s="627"/>
      <c r="AL9" s="627"/>
      <c r="AM9" s="627"/>
      <c r="AN9" s="627"/>
      <c r="AO9" s="627"/>
      <c r="AP9" s="627"/>
      <c r="AQ9" s="627"/>
      <c r="AR9" s="627"/>
      <c r="AS9" s="627"/>
      <c r="AT9" s="627"/>
      <c r="AU9" s="627"/>
      <c r="AV9" s="627"/>
      <c r="AW9" s="627"/>
      <c r="AX9" s="627"/>
      <c r="AY9" s="627"/>
      <c r="AZ9" s="627"/>
      <c r="BA9" s="627"/>
      <c r="BB9" s="627"/>
      <c r="BC9" s="627"/>
      <c r="BD9" s="627"/>
      <c r="BE9" s="627"/>
      <c r="BF9" s="627"/>
      <c r="BG9" s="627"/>
      <c r="BH9" s="627"/>
      <c r="BI9" s="627"/>
      <c r="BJ9" s="627"/>
      <c r="BK9" s="627"/>
      <c r="BL9" s="627"/>
      <c r="BM9" s="627"/>
      <c r="BN9" s="627"/>
      <c r="BO9" s="627"/>
      <c r="BP9" s="627"/>
      <c r="BQ9" s="627"/>
      <c r="BR9" s="627"/>
      <c r="BS9" s="627"/>
      <c r="BT9" s="627"/>
      <c r="BU9" s="627"/>
      <c r="BV9" s="627"/>
      <c r="BW9" s="627"/>
      <c r="BX9" s="627"/>
      <c r="BY9" s="627"/>
      <c r="BZ9" s="627"/>
      <c r="CA9" s="627"/>
      <c r="CB9" s="627"/>
      <c r="CC9" s="627"/>
      <c r="CD9" s="627"/>
      <c r="CE9" s="627"/>
      <c r="CF9" s="627"/>
      <c r="CG9" s="627"/>
      <c r="CH9" s="627"/>
      <c r="CI9" s="627"/>
      <c r="CJ9" s="627"/>
      <c r="CK9" s="627"/>
      <c r="CL9" s="627"/>
      <c r="CM9" s="627"/>
      <c r="CN9" s="627"/>
      <c r="CO9" s="627"/>
      <c r="CP9" s="627"/>
      <c r="CQ9" s="627"/>
      <c r="CR9" s="627"/>
      <c r="CS9" s="627"/>
      <c r="CT9" s="627"/>
      <c r="CU9" s="627"/>
      <c r="CV9" s="627"/>
      <c r="CW9" s="627"/>
      <c r="CX9" s="627"/>
      <c r="CY9" s="627"/>
      <c r="CZ9" s="627"/>
      <c r="DA9" s="627"/>
      <c r="DB9" s="627"/>
      <c r="DC9" s="627"/>
      <c r="DD9" s="627"/>
      <c r="DE9" s="627"/>
      <c r="DF9" s="627"/>
      <c r="DG9" s="627"/>
      <c r="DH9" s="627"/>
      <c r="DI9" s="627"/>
      <c r="DJ9" s="627"/>
      <c r="DK9" s="627"/>
      <c r="DL9" s="627"/>
      <c r="DM9" s="627"/>
      <c r="DN9" s="627"/>
      <c r="DO9" s="627"/>
      <c r="DP9" s="627"/>
      <c r="DQ9" s="627"/>
      <c r="DR9" s="627"/>
      <c r="DS9" s="627"/>
      <c r="DT9" s="627"/>
      <c r="DU9" s="627"/>
      <c r="DV9" s="627"/>
      <c r="DW9" s="627"/>
      <c r="DX9" s="627"/>
      <c r="DY9" s="627"/>
      <c r="DZ9" s="627"/>
      <c r="EA9" s="627"/>
      <c r="EB9" s="627"/>
      <c r="EC9" s="627"/>
      <c r="ED9" s="627"/>
      <c r="EE9" s="627"/>
      <c r="EF9" s="627"/>
      <c r="EG9" s="627"/>
      <c r="EH9" s="627"/>
      <c r="EI9" s="627"/>
      <c r="EJ9" s="627"/>
      <c r="EK9" s="627"/>
      <c r="EL9" s="627"/>
      <c r="EM9" s="627"/>
      <c r="EN9" s="627"/>
      <c r="EO9" s="627"/>
      <c r="EP9" s="627"/>
      <c r="EQ9" s="627"/>
      <c r="ER9" s="627"/>
      <c r="ES9" s="627"/>
      <c r="ET9" s="627"/>
      <c r="EU9" s="627"/>
      <c r="EV9" s="627"/>
      <c r="EW9" s="627"/>
      <c r="EX9" s="627"/>
      <c r="EY9" s="627"/>
      <c r="EZ9" s="627"/>
      <c r="FA9" s="627"/>
      <c r="FB9" s="627"/>
      <c r="FC9" s="627"/>
      <c r="FD9" s="627"/>
      <c r="FE9" s="627"/>
      <c r="FF9" s="627"/>
      <c r="FG9" s="627"/>
      <c r="FH9" s="627"/>
      <c r="FI9" s="627"/>
      <c r="FJ9" s="627"/>
      <c r="FK9" s="627"/>
      <c r="FL9" s="627"/>
      <c r="FM9" s="627"/>
      <c r="FN9" s="627"/>
      <c r="FO9" s="627"/>
      <c r="FP9" s="627"/>
      <c r="FQ9" s="627"/>
      <c r="FR9" s="627"/>
      <c r="FS9" s="627"/>
      <c r="FT9" s="627"/>
      <c r="FU9" s="627"/>
      <c r="FV9" s="627"/>
      <c r="FW9" s="627"/>
      <c r="FX9" s="627"/>
      <c r="FY9" s="627"/>
      <c r="FZ9" s="627"/>
      <c r="GA9" s="627"/>
      <c r="GB9" s="627"/>
      <c r="GC9" s="627"/>
      <c r="GD9" s="627"/>
      <c r="GE9" s="627"/>
      <c r="GF9" s="627"/>
      <c r="GG9" s="627"/>
      <c r="GH9" s="627"/>
      <c r="GI9" s="627"/>
      <c r="GJ9" s="627"/>
      <c r="GK9" s="627"/>
      <c r="GL9" s="627"/>
      <c r="GM9" s="627"/>
      <c r="GN9" s="627"/>
      <c r="GO9" s="627"/>
      <c r="GP9" s="627"/>
      <c r="GQ9" s="627"/>
      <c r="GR9" s="627"/>
      <c r="GS9" s="627"/>
      <c r="GT9" s="627"/>
      <c r="GU9" s="627"/>
      <c r="GV9" s="627"/>
      <c r="GW9" s="627"/>
      <c r="GX9" s="627"/>
      <c r="GY9" s="627"/>
      <c r="GZ9" s="627"/>
      <c r="HA9" s="627"/>
      <c r="HB9" s="627"/>
      <c r="HC9" s="627"/>
      <c r="HD9" s="627"/>
      <c r="HE9" s="627"/>
      <c r="HF9" s="627"/>
      <c r="HG9" s="627"/>
      <c r="HH9" s="627"/>
      <c r="HI9" s="627"/>
      <c r="HJ9" s="627"/>
      <c r="HK9" s="627"/>
      <c r="HL9" s="627"/>
      <c r="HM9" s="627"/>
      <c r="HN9" s="627"/>
      <c r="HO9" s="627"/>
      <c r="HP9" s="627"/>
      <c r="HQ9" s="627"/>
      <c r="HR9" s="627"/>
      <c r="HS9" s="627"/>
      <c r="HT9" s="627"/>
      <c r="HU9" s="627"/>
      <c r="HV9" s="627"/>
      <c r="HW9" s="627"/>
      <c r="HX9" s="627"/>
      <c r="HY9" s="627"/>
      <c r="HZ9" s="627"/>
      <c r="IA9" s="627"/>
      <c r="IB9" s="627"/>
      <c r="IC9" s="627"/>
      <c r="ID9" s="627"/>
      <c r="IE9" s="627"/>
      <c r="IF9" s="627"/>
      <c r="IG9" s="627"/>
      <c r="IH9" s="627"/>
      <c r="II9" s="627"/>
      <c r="IJ9" s="627"/>
      <c r="IK9" s="627"/>
      <c r="IL9" s="627"/>
      <c r="IM9" s="627"/>
      <c r="IN9" s="627"/>
      <c r="IO9" s="627"/>
      <c r="IP9" s="627"/>
      <c r="IQ9" s="627"/>
      <c r="IR9" s="627"/>
      <c r="IS9" s="627"/>
      <c r="IT9" s="627"/>
      <c r="IU9" s="627"/>
    </row>
    <row r="10" spans="1:255" s="516" customFormat="1">
      <c r="A10" s="628"/>
      <c r="B10" s="629" t="s">
        <v>374</v>
      </c>
      <c r="C10" s="630">
        <v>5360</v>
      </c>
      <c r="D10" s="630">
        <f>E10+F10</f>
        <v>1602</v>
      </c>
      <c r="E10" s="630"/>
      <c r="F10" s="630">
        <v>1602</v>
      </c>
      <c r="G10" s="630">
        <f>C10-D10</f>
        <v>3758</v>
      </c>
      <c r="H10" s="630"/>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1"/>
      <c r="AZ10" s="611"/>
      <c r="BA10" s="611"/>
      <c r="BB10" s="611"/>
      <c r="BC10" s="611"/>
      <c r="BD10" s="611"/>
      <c r="BE10" s="611"/>
      <c r="BF10" s="611"/>
      <c r="BG10" s="611"/>
      <c r="BH10" s="611"/>
      <c r="BI10" s="611"/>
      <c r="BJ10" s="611"/>
      <c r="BK10" s="611"/>
      <c r="BL10" s="611"/>
      <c r="BM10" s="611"/>
      <c r="BN10" s="611"/>
      <c r="BO10" s="611"/>
      <c r="BP10" s="611"/>
      <c r="BQ10" s="611"/>
      <c r="BR10" s="611"/>
      <c r="BS10" s="611"/>
      <c r="BT10" s="611"/>
      <c r="BU10" s="611"/>
      <c r="BV10" s="611"/>
      <c r="BW10" s="611"/>
      <c r="BX10" s="611"/>
      <c r="BY10" s="611"/>
      <c r="BZ10" s="611"/>
      <c r="CA10" s="611"/>
      <c r="CB10" s="611"/>
      <c r="CC10" s="611"/>
      <c r="CD10" s="611"/>
      <c r="CE10" s="611"/>
      <c r="CF10" s="611"/>
      <c r="CG10" s="611"/>
      <c r="CH10" s="611"/>
      <c r="CI10" s="611"/>
      <c r="CJ10" s="611"/>
      <c r="CK10" s="611"/>
      <c r="CL10" s="611"/>
      <c r="CM10" s="611"/>
      <c r="CN10" s="611"/>
      <c r="CO10" s="611"/>
      <c r="CP10" s="611"/>
      <c r="CQ10" s="611"/>
      <c r="CR10" s="611"/>
      <c r="CS10" s="611"/>
      <c r="CT10" s="611"/>
      <c r="CU10" s="611"/>
      <c r="CV10" s="611"/>
      <c r="CW10" s="611"/>
      <c r="CX10" s="611"/>
      <c r="CY10" s="611"/>
      <c r="CZ10" s="611"/>
      <c r="DA10" s="611"/>
      <c r="DB10" s="611"/>
      <c r="DC10" s="611"/>
      <c r="DD10" s="611"/>
      <c r="DE10" s="611"/>
      <c r="DF10" s="611"/>
      <c r="DG10" s="611"/>
      <c r="DH10" s="611"/>
      <c r="DI10" s="611"/>
      <c r="DJ10" s="611"/>
      <c r="DK10" s="611"/>
      <c r="DL10" s="611"/>
      <c r="DM10" s="611"/>
      <c r="DN10" s="611"/>
      <c r="DO10" s="611"/>
      <c r="DP10" s="611"/>
      <c r="DQ10" s="611"/>
      <c r="DR10" s="611"/>
      <c r="DS10" s="611"/>
      <c r="DT10" s="611"/>
      <c r="DU10" s="611"/>
      <c r="DV10" s="611"/>
      <c r="DW10" s="611"/>
      <c r="DX10" s="611"/>
      <c r="DY10" s="611"/>
      <c r="DZ10" s="611"/>
      <c r="EA10" s="611"/>
      <c r="EB10" s="611"/>
      <c r="EC10" s="611"/>
      <c r="ED10" s="611"/>
      <c r="EE10" s="611"/>
      <c r="EF10" s="611"/>
      <c r="EG10" s="611"/>
      <c r="EH10" s="611"/>
      <c r="EI10" s="611"/>
      <c r="EJ10" s="611"/>
      <c r="EK10" s="611"/>
      <c r="EL10" s="611"/>
      <c r="EM10" s="611"/>
      <c r="EN10" s="611"/>
      <c r="EO10" s="611"/>
      <c r="EP10" s="611"/>
      <c r="EQ10" s="611"/>
      <c r="ER10" s="611"/>
      <c r="ES10" s="611"/>
      <c r="ET10" s="611"/>
      <c r="EU10" s="611"/>
      <c r="EV10" s="611"/>
      <c r="EW10" s="611"/>
      <c r="EX10" s="611"/>
      <c r="EY10" s="611"/>
      <c r="EZ10" s="611"/>
      <c r="FA10" s="611"/>
      <c r="FB10" s="611"/>
      <c r="FC10" s="611"/>
      <c r="FD10" s="611"/>
      <c r="FE10" s="611"/>
      <c r="FF10" s="611"/>
      <c r="FG10" s="611"/>
      <c r="FH10" s="611"/>
      <c r="FI10" s="611"/>
      <c r="FJ10" s="611"/>
      <c r="FK10" s="611"/>
      <c r="FL10" s="611"/>
      <c r="FM10" s="611"/>
      <c r="FN10" s="611"/>
      <c r="FO10" s="611"/>
      <c r="FP10" s="611"/>
      <c r="FQ10" s="611"/>
      <c r="FR10" s="611"/>
      <c r="FS10" s="611"/>
      <c r="FT10" s="611"/>
      <c r="FU10" s="611"/>
      <c r="FV10" s="611"/>
      <c r="FW10" s="611"/>
      <c r="FX10" s="611"/>
      <c r="FY10" s="611"/>
      <c r="FZ10" s="611"/>
      <c r="GA10" s="611"/>
      <c r="GB10" s="611"/>
      <c r="GC10" s="611"/>
      <c r="GD10" s="611"/>
      <c r="GE10" s="611"/>
      <c r="GF10" s="611"/>
      <c r="GG10" s="611"/>
      <c r="GH10" s="611"/>
      <c r="GI10" s="611"/>
      <c r="GJ10" s="611"/>
      <c r="GK10" s="611"/>
      <c r="GL10" s="611"/>
      <c r="GM10" s="611"/>
      <c r="GN10" s="611"/>
      <c r="GO10" s="611"/>
      <c r="GP10" s="611"/>
      <c r="GQ10" s="611"/>
      <c r="GR10" s="611"/>
      <c r="GS10" s="611"/>
      <c r="GT10" s="611"/>
      <c r="GU10" s="611"/>
      <c r="GV10" s="611"/>
      <c r="GW10" s="611"/>
      <c r="GX10" s="611"/>
      <c r="GY10" s="611"/>
      <c r="GZ10" s="611"/>
      <c r="HA10" s="611"/>
      <c r="HB10" s="611"/>
      <c r="HC10" s="611"/>
      <c r="HD10" s="611"/>
      <c r="HE10" s="611"/>
      <c r="HF10" s="611"/>
      <c r="HG10" s="611"/>
      <c r="HH10" s="611"/>
      <c r="HI10" s="611"/>
      <c r="HJ10" s="611"/>
      <c r="HK10" s="611"/>
      <c r="HL10" s="611"/>
      <c r="HM10" s="611"/>
      <c r="HN10" s="611"/>
      <c r="HO10" s="611"/>
      <c r="HP10" s="611"/>
      <c r="HQ10" s="611"/>
      <c r="HR10" s="611"/>
      <c r="HS10" s="611"/>
      <c r="HT10" s="611"/>
      <c r="HU10" s="611"/>
      <c r="HV10" s="611"/>
      <c r="HW10" s="611"/>
      <c r="HX10" s="611"/>
      <c r="HY10" s="611"/>
      <c r="HZ10" s="611"/>
      <c r="IA10" s="611"/>
      <c r="IB10" s="611"/>
      <c r="IC10" s="611"/>
      <c r="ID10" s="611"/>
      <c r="IE10" s="611"/>
      <c r="IF10" s="611"/>
      <c r="IG10" s="611"/>
      <c r="IH10" s="611"/>
      <c r="II10" s="611"/>
      <c r="IJ10" s="611"/>
      <c r="IK10" s="611"/>
      <c r="IL10" s="611"/>
      <c r="IM10" s="611"/>
      <c r="IN10" s="611"/>
      <c r="IO10" s="611"/>
      <c r="IP10" s="611"/>
      <c r="IQ10" s="611"/>
      <c r="IR10" s="611"/>
      <c r="IS10" s="611"/>
      <c r="IT10" s="611"/>
      <c r="IU10" s="611"/>
    </row>
    <row r="11" spans="1:255" s="516" customFormat="1">
      <c r="A11" s="628"/>
      <c r="B11" s="629" t="s">
        <v>883</v>
      </c>
      <c r="C11" s="630">
        <v>276</v>
      </c>
      <c r="D11" s="630">
        <f>E11+F11</f>
        <v>225</v>
      </c>
      <c r="E11" s="630">
        <v>155</v>
      </c>
      <c r="F11" s="630">
        <v>70</v>
      </c>
      <c r="G11" s="630">
        <f>C11-D11</f>
        <v>51</v>
      </c>
      <c r="H11" s="630"/>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1"/>
      <c r="AZ11" s="611"/>
      <c r="BA11" s="611"/>
      <c r="BB11" s="611"/>
      <c r="BC11" s="611"/>
      <c r="BD11" s="611"/>
      <c r="BE11" s="611"/>
      <c r="BF11" s="611"/>
      <c r="BG11" s="611"/>
      <c r="BH11" s="611"/>
      <c r="BI11" s="611"/>
      <c r="BJ11" s="611"/>
      <c r="BK11" s="611"/>
      <c r="BL11" s="611"/>
      <c r="BM11" s="611"/>
      <c r="BN11" s="611"/>
      <c r="BO11" s="611"/>
      <c r="BP11" s="611"/>
      <c r="BQ11" s="611"/>
      <c r="BR11" s="611"/>
      <c r="BS11" s="611"/>
      <c r="BT11" s="611"/>
      <c r="BU11" s="611"/>
      <c r="BV11" s="611"/>
      <c r="BW11" s="611"/>
      <c r="BX11" s="611"/>
      <c r="BY11" s="611"/>
      <c r="BZ11" s="611"/>
      <c r="CA11" s="611"/>
      <c r="CB11" s="611"/>
      <c r="CC11" s="611"/>
      <c r="CD11" s="611"/>
      <c r="CE11" s="611"/>
      <c r="CF11" s="611"/>
      <c r="CG11" s="611"/>
      <c r="CH11" s="611"/>
      <c r="CI11" s="611"/>
      <c r="CJ11" s="611"/>
      <c r="CK11" s="611"/>
      <c r="CL11" s="611"/>
      <c r="CM11" s="611"/>
      <c r="CN11" s="611"/>
      <c r="CO11" s="611"/>
      <c r="CP11" s="611"/>
      <c r="CQ11" s="611"/>
      <c r="CR11" s="611"/>
      <c r="CS11" s="611"/>
      <c r="CT11" s="611"/>
      <c r="CU11" s="611"/>
      <c r="CV11" s="611"/>
      <c r="CW11" s="611"/>
      <c r="CX11" s="611"/>
      <c r="CY11" s="611"/>
      <c r="CZ11" s="611"/>
      <c r="DA11" s="611"/>
      <c r="DB11" s="611"/>
      <c r="DC11" s="611"/>
      <c r="DD11" s="611"/>
      <c r="DE11" s="611"/>
      <c r="DF11" s="611"/>
      <c r="DG11" s="611"/>
      <c r="DH11" s="611"/>
      <c r="DI11" s="611"/>
      <c r="DJ11" s="611"/>
      <c r="DK11" s="611"/>
      <c r="DL11" s="611"/>
      <c r="DM11" s="611"/>
      <c r="DN11" s="611"/>
      <c r="DO11" s="611"/>
      <c r="DP11" s="611"/>
      <c r="DQ11" s="611"/>
      <c r="DR11" s="611"/>
      <c r="DS11" s="611"/>
      <c r="DT11" s="611"/>
      <c r="DU11" s="611"/>
      <c r="DV11" s="611"/>
      <c r="DW11" s="611"/>
      <c r="DX11" s="611"/>
      <c r="DY11" s="611"/>
      <c r="DZ11" s="611"/>
      <c r="EA11" s="611"/>
      <c r="EB11" s="611"/>
      <c r="EC11" s="611"/>
      <c r="ED11" s="611"/>
      <c r="EE11" s="611"/>
      <c r="EF11" s="611"/>
      <c r="EG11" s="611"/>
      <c r="EH11" s="611"/>
      <c r="EI11" s="611"/>
      <c r="EJ11" s="611"/>
      <c r="EK11" s="611"/>
      <c r="EL11" s="611"/>
      <c r="EM11" s="611"/>
      <c r="EN11" s="611"/>
      <c r="EO11" s="611"/>
      <c r="EP11" s="611"/>
      <c r="EQ11" s="611"/>
      <c r="ER11" s="611"/>
      <c r="ES11" s="611"/>
      <c r="ET11" s="611"/>
      <c r="EU11" s="611"/>
      <c r="EV11" s="611"/>
      <c r="EW11" s="611"/>
      <c r="EX11" s="611"/>
      <c r="EY11" s="611"/>
      <c r="EZ11" s="611"/>
      <c r="FA11" s="611"/>
      <c r="FB11" s="611"/>
      <c r="FC11" s="611"/>
      <c r="FD11" s="611"/>
      <c r="FE11" s="611"/>
      <c r="FF11" s="611"/>
      <c r="FG11" s="611"/>
      <c r="FH11" s="611"/>
      <c r="FI11" s="611"/>
      <c r="FJ11" s="611"/>
      <c r="FK11" s="611"/>
      <c r="FL11" s="611"/>
      <c r="FM11" s="611"/>
      <c r="FN11" s="611"/>
      <c r="FO11" s="611"/>
      <c r="FP11" s="611"/>
      <c r="FQ11" s="611"/>
      <c r="FR11" s="611"/>
      <c r="FS11" s="611"/>
      <c r="FT11" s="611"/>
      <c r="FU11" s="611"/>
      <c r="FV11" s="611"/>
      <c r="FW11" s="611"/>
      <c r="FX11" s="611"/>
      <c r="FY11" s="611"/>
      <c r="FZ11" s="611"/>
      <c r="GA11" s="611"/>
      <c r="GB11" s="611"/>
      <c r="GC11" s="611"/>
      <c r="GD11" s="611"/>
      <c r="GE11" s="611"/>
      <c r="GF11" s="611"/>
      <c r="GG11" s="611"/>
      <c r="GH11" s="611"/>
      <c r="GI11" s="611"/>
      <c r="GJ11" s="611"/>
      <c r="GK11" s="611"/>
      <c r="GL11" s="611"/>
      <c r="GM11" s="611"/>
      <c r="GN11" s="611"/>
      <c r="GO11" s="611"/>
      <c r="GP11" s="611"/>
      <c r="GQ11" s="611"/>
      <c r="GR11" s="611"/>
      <c r="GS11" s="611"/>
      <c r="GT11" s="611"/>
      <c r="GU11" s="611"/>
      <c r="GV11" s="611"/>
      <c r="GW11" s="611"/>
      <c r="GX11" s="611"/>
      <c r="GY11" s="611"/>
      <c r="GZ11" s="611"/>
      <c r="HA11" s="611"/>
      <c r="HB11" s="611"/>
      <c r="HC11" s="611"/>
      <c r="HD11" s="611"/>
      <c r="HE11" s="611"/>
      <c r="HF11" s="611"/>
      <c r="HG11" s="611"/>
      <c r="HH11" s="611"/>
      <c r="HI11" s="611"/>
      <c r="HJ11" s="611"/>
      <c r="HK11" s="611"/>
      <c r="HL11" s="611"/>
      <c r="HM11" s="611"/>
      <c r="HN11" s="611"/>
      <c r="HO11" s="611"/>
      <c r="HP11" s="611"/>
      <c r="HQ11" s="611"/>
      <c r="HR11" s="611"/>
      <c r="HS11" s="611"/>
      <c r="HT11" s="611"/>
      <c r="HU11" s="611"/>
      <c r="HV11" s="611"/>
      <c r="HW11" s="611"/>
      <c r="HX11" s="611"/>
      <c r="HY11" s="611"/>
      <c r="HZ11" s="611"/>
      <c r="IA11" s="611"/>
      <c r="IB11" s="611"/>
      <c r="IC11" s="611"/>
      <c r="ID11" s="611"/>
      <c r="IE11" s="611"/>
      <c r="IF11" s="611"/>
      <c r="IG11" s="611"/>
      <c r="IH11" s="611"/>
      <c r="II11" s="611"/>
      <c r="IJ11" s="611"/>
      <c r="IK11" s="611"/>
      <c r="IL11" s="611"/>
      <c r="IM11" s="611"/>
      <c r="IN11" s="611"/>
      <c r="IO11" s="611"/>
      <c r="IP11" s="611"/>
      <c r="IQ11" s="611"/>
      <c r="IR11" s="611"/>
      <c r="IS11" s="611"/>
      <c r="IT11" s="611"/>
      <c r="IU11" s="611"/>
    </row>
    <row r="12" spans="1:255" s="516" customFormat="1">
      <c r="A12" s="628"/>
      <c r="B12" s="629" t="s">
        <v>884</v>
      </c>
      <c r="C12" s="630">
        <v>704</v>
      </c>
      <c r="D12" s="630">
        <f>E12+F12</f>
        <v>2818</v>
      </c>
      <c r="E12" s="630">
        <v>2647</v>
      </c>
      <c r="F12" s="630">
        <v>171</v>
      </c>
      <c r="G12" s="630"/>
      <c r="H12" s="630">
        <f>D12-C12</f>
        <v>2114</v>
      </c>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1"/>
      <c r="AT12" s="611"/>
      <c r="AU12" s="611"/>
      <c r="AV12" s="611"/>
      <c r="AW12" s="611"/>
      <c r="AX12" s="611"/>
      <c r="AY12" s="611"/>
      <c r="AZ12" s="611"/>
      <c r="BA12" s="611"/>
      <c r="BB12" s="611"/>
      <c r="BC12" s="611"/>
      <c r="BD12" s="611"/>
      <c r="BE12" s="611"/>
      <c r="BF12" s="611"/>
      <c r="BG12" s="611"/>
      <c r="BH12" s="611"/>
      <c r="BI12" s="611"/>
      <c r="BJ12" s="611"/>
      <c r="BK12" s="611"/>
      <c r="BL12" s="611"/>
      <c r="BM12" s="611"/>
      <c r="BN12" s="611"/>
      <c r="BO12" s="611"/>
      <c r="BP12" s="611"/>
      <c r="BQ12" s="611"/>
      <c r="BR12" s="611"/>
      <c r="BS12" s="611"/>
      <c r="BT12" s="611"/>
      <c r="BU12" s="611"/>
      <c r="BV12" s="611"/>
      <c r="BW12" s="611"/>
      <c r="BX12" s="611"/>
      <c r="BY12" s="611"/>
      <c r="BZ12" s="611"/>
      <c r="CA12" s="611"/>
      <c r="CB12" s="611"/>
      <c r="CC12" s="611"/>
      <c r="CD12" s="611"/>
      <c r="CE12" s="611"/>
      <c r="CF12" s="611"/>
      <c r="CG12" s="611"/>
      <c r="CH12" s="611"/>
      <c r="CI12" s="611"/>
      <c r="CJ12" s="611"/>
      <c r="CK12" s="611"/>
      <c r="CL12" s="611"/>
      <c r="CM12" s="611"/>
      <c r="CN12" s="611"/>
      <c r="CO12" s="611"/>
      <c r="CP12" s="611"/>
      <c r="CQ12" s="611"/>
      <c r="CR12" s="611"/>
      <c r="CS12" s="611"/>
      <c r="CT12" s="611"/>
      <c r="CU12" s="611"/>
      <c r="CV12" s="611"/>
      <c r="CW12" s="611"/>
      <c r="CX12" s="611"/>
      <c r="CY12" s="611"/>
      <c r="CZ12" s="611"/>
      <c r="DA12" s="611"/>
      <c r="DB12" s="611"/>
      <c r="DC12" s="611"/>
      <c r="DD12" s="611"/>
      <c r="DE12" s="611"/>
      <c r="DF12" s="611"/>
      <c r="DG12" s="611"/>
      <c r="DH12" s="611"/>
      <c r="DI12" s="611"/>
      <c r="DJ12" s="611"/>
      <c r="DK12" s="611"/>
      <c r="DL12" s="611"/>
      <c r="DM12" s="611"/>
      <c r="DN12" s="611"/>
      <c r="DO12" s="611"/>
      <c r="DP12" s="611"/>
      <c r="DQ12" s="611"/>
      <c r="DR12" s="611"/>
      <c r="DS12" s="611"/>
      <c r="DT12" s="611"/>
      <c r="DU12" s="611"/>
      <c r="DV12" s="611"/>
      <c r="DW12" s="611"/>
      <c r="DX12" s="611"/>
      <c r="DY12" s="611"/>
      <c r="DZ12" s="611"/>
      <c r="EA12" s="611"/>
      <c r="EB12" s="611"/>
      <c r="EC12" s="611"/>
      <c r="ED12" s="611"/>
      <c r="EE12" s="611"/>
      <c r="EF12" s="611"/>
      <c r="EG12" s="611"/>
      <c r="EH12" s="611"/>
      <c r="EI12" s="611"/>
      <c r="EJ12" s="611"/>
      <c r="EK12" s="611"/>
      <c r="EL12" s="611"/>
      <c r="EM12" s="611"/>
      <c r="EN12" s="611"/>
      <c r="EO12" s="611"/>
      <c r="EP12" s="611"/>
      <c r="EQ12" s="611"/>
      <c r="ER12" s="611"/>
      <c r="ES12" s="611"/>
      <c r="ET12" s="611"/>
      <c r="EU12" s="611"/>
      <c r="EV12" s="611"/>
      <c r="EW12" s="611"/>
      <c r="EX12" s="611"/>
      <c r="EY12" s="611"/>
      <c r="EZ12" s="611"/>
      <c r="FA12" s="611"/>
      <c r="FB12" s="611"/>
      <c r="FC12" s="611"/>
      <c r="FD12" s="611"/>
      <c r="FE12" s="611"/>
      <c r="FF12" s="611"/>
      <c r="FG12" s="611"/>
      <c r="FH12" s="611"/>
      <c r="FI12" s="611"/>
      <c r="FJ12" s="611"/>
      <c r="FK12" s="611"/>
      <c r="FL12" s="611"/>
      <c r="FM12" s="611"/>
      <c r="FN12" s="611"/>
      <c r="FO12" s="611"/>
      <c r="FP12" s="611"/>
      <c r="FQ12" s="611"/>
      <c r="FR12" s="611"/>
      <c r="FS12" s="611"/>
      <c r="FT12" s="611"/>
      <c r="FU12" s="611"/>
      <c r="FV12" s="611"/>
      <c r="FW12" s="611"/>
      <c r="FX12" s="611"/>
      <c r="FY12" s="611"/>
      <c r="FZ12" s="611"/>
      <c r="GA12" s="611"/>
      <c r="GB12" s="611"/>
      <c r="GC12" s="611"/>
      <c r="GD12" s="611"/>
      <c r="GE12" s="611"/>
      <c r="GF12" s="611"/>
      <c r="GG12" s="611"/>
      <c r="GH12" s="611"/>
      <c r="GI12" s="611"/>
      <c r="GJ12" s="611"/>
      <c r="GK12" s="611"/>
      <c r="GL12" s="611"/>
      <c r="GM12" s="611"/>
      <c r="GN12" s="611"/>
      <c r="GO12" s="611"/>
      <c r="GP12" s="611"/>
      <c r="GQ12" s="611"/>
      <c r="GR12" s="611"/>
      <c r="GS12" s="611"/>
      <c r="GT12" s="611"/>
      <c r="GU12" s="611"/>
      <c r="GV12" s="611"/>
      <c r="GW12" s="611"/>
      <c r="GX12" s="611"/>
      <c r="GY12" s="611"/>
      <c r="GZ12" s="611"/>
      <c r="HA12" s="611"/>
      <c r="HB12" s="611"/>
      <c r="HC12" s="611"/>
      <c r="HD12" s="611"/>
      <c r="HE12" s="611"/>
      <c r="HF12" s="611"/>
      <c r="HG12" s="611"/>
      <c r="HH12" s="611"/>
      <c r="HI12" s="611"/>
      <c r="HJ12" s="611"/>
      <c r="HK12" s="611"/>
      <c r="HL12" s="611"/>
      <c r="HM12" s="611"/>
      <c r="HN12" s="611"/>
      <c r="HO12" s="611"/>
      <c r="HP12" s="611"/>
      <c r="HQ12" s="611"/>
      <c r="HR12" s="611"/>
      <c r="HS12" s="611"/>
      <c r="HT12" s="611"/>
      <c r="HU12" s="611"/>
      <c r="HV12" s="611"/>
      <c r="HW12" s="611"/>
      <c r="HX12" s="611"/>
      <c r="HY12" s="611"/>
      <c r="HZ12" s="611"/>
      <c r="IA12" s="611"/>
      <c r="IB12" s="611"/>
      <c r="IC12" s="611"/>
      <c r="ID12" s="611"/>
      <c r="IE12" s="611"/>
      <c r="IF12" s="611"/>
      <c r="IG12" s="611"/>
      <c r="IH12" s="611"/>
      <c r="II12" s="611"/>
      <c r="IJ12" s="611"/>
      <c r="IK12" s="611"/>
      <c r="IL12" s="611"/>
      <c r="IM12" s="611"/>
      <c r="IN12" s="611"/>
      <c r="IO12" s="611"/>
      <c r="IP12" s="611"/>
      <c r="IQ12" s="611"/>
      <c r="IR12" s="611"/>
      <c r="IS12" s="611"/>
      <c r="IT12" s="611"/>
      <c r="IU12" s="611"/>
    </row>
    <row r="13" spans="1:255" ht="50.25">
      <c r="A13" s="631">
        <v>1</v>
      </c>
      <c r="B13" s="632" t="s">
        <v>576</v>
      </c>
      <c r="C13" s="633">
        <f>SUM(C14:C15)</f>
        <v>851</v>
      </c>
      <c r="D13" s="633"/>
      <c r="E13" s="633"/>
      <c r="F13" s="633"/>
      <c r="G13" s="633">
        <f>SUM(G14:G15)</f>
        <v>851</v>
      </c>
      <c r="H13" s="633"/>
    </row>
    <row r="14" spans="1:255">
      <c r="A14" s="631"/>
      <c r="B14" s="634" t="s">
        <v>885</v>
      </c>
      <c r="C14" s="635">
        <v>752</v>
      </c>
      <c r="D14" s="635"/>
      <c r="E14" s="635"/>
      <c r="F14" s="635"/>
      <c r="G14" s="635">
        <v>752</v>
      </c>
      <c r="H14" s="635"/>
    </row>
    <row r="15" spans="1:255">
      <c r="A15" s="631"/>
      <c r="B15" s="634" t="s">
        <v>886</v>
      </c>
      <c r="C15" s="635">
        <v>99</v>
      </c>
      <c r="D15" s="635"/>
      <c r="E15" s="635"/>
      <c r="F15" s="635"/>
      <c r="G15" s="635">
        <v>99</v>
      </c>
      <c r="H15" s="635"/>
    </row>
    <row r="16" spans="1:255">
      <c r="A16" s="631">
        <v>2</v>
      </c>
      <c r="B16" s="636" t="s">
        <v>887</v>
      </c>
      <c r="C16" s="633">
        <f>SUM(C17:C19)</f>
        <v>2159</v>
      </c>
      <c r="D16" s="633">
        <f>SUM(D17:D19)</f>
        <v>1885</v>
      </c>
      <c r="E16" s="633">
        <f>SUM(E17:E19)</f>
        <v>1885</v>
      </c>
      <c r="F16" s="633"/>
      <c r="G16" s="633">
        <f>SUM(G17:G19)</f>
        <v>1758</v>
      </c>
      <c r="H16" s="633">
        <f>SUM(H17:H19)</f>
        <v>1484</v>
      </c>
    </row>
    <row r="17" spans="1:255">
      <c r="A17" s="637"/>
      <c r="B17" s="634" t="s">
        <v>353</v>
      </c>
      <c r="C17" s="635">
        <v>583</v>
      </c>
      <c r="D17" s="635">
        <v>90</v>
      </c>
      <c r="E17" s="635">
        <v>90</v>
      </c>
      <c r="F17" s="635"/>
      <c r="G17" s="635">
        <v>493</v>
      </c>
      <c r="H17" s="635">
        <v>0</v>
      </c>
    </row>
    <row r="18" spans="1:255">
      <c r="A18" s="637"/>
      <c r="B18" s="634" t="s">
        <v>888</v>
      </c>
      <c r="C18" s="635">
        <v>311</v>
      </c>
      <c r="D18" s="635">
        <v>1795</v>
      </c>
      <c r="E18" s="635">
        <v>1795</v>
      </c>
      <c r="F18" s="635"/>
      <c r="G18" s="635"/>
      <c r="H18" s="635">
        <v>1484</v>
      </c>
    </row>
    <row r="19" spans="1:255">
      <c r="A19" s="637"/>
      <c r="B19" s="634" t="s">
        <v>885</v>
      </c>
      <c r="C19" s="635">
        <v>1265</v>
      </c>
      <c r="D19" s="635"/>
      <c r="E19" s="635"/>
      <c r="F19" s="635"/>
      <c r="G19" s="635">
        <v>1265</v>
      </c>
      <c r="H19" s="635"/>
    </row>
    <row r="20" spans="1:255" ht="33.75">
      <c r="A20" s="631">
        <v>3</v>
      </c>
      <c r="B20" s="632" t="s">
        <v>889</v>
      </c>
      <c r="C20" s="633">
        <f t="shared" ref="C20:H20" si="2">C21+C26</f>
        <v>6832</v>
      </c>
      <c r="D20" s="633">
        <f t="shared" si="2"/>
        <v>5643</v>
      </c>
      <c r="E20" s="633">
        <f t="shared" si="2"/>
        <v>4563</v>
      </c>
      <c r="F20" s="633">
        <f t="shared" si="2"/>
        <v>1080</v>
      </c>
      <c r="G20" s="633">
        <f t="shared" si="2"/>
        <v>5176</v>
      </c>
      <c r="H20" s="633">
        <f t="shared" si="2"/>
        <v>3987</v>
      </c>
    </row>
    <row r="21" spans="1:255">
      <c r="A21" s="631"/>
      <c r="B21" s="634" t="s">
        <v>890</v>
      </c>
      <c r="C21" s="635">
        <v>1280</v>
      </c>
      <c r="D21" s="635">
        <v>0</v>
      </c>
      <c r="E21" s="635">
        <v>0</v>
      </c>
      <c r="F21" s="635">
        <v>0</v>
      </c>
      <c r="G21" s="635">
        <v>1280</v>
      </c>
      <c r="H21" s="635">
        <v>0</v>
      </c>
    </row>
    <row r="22" spans="1:255">
      <c r="A22" s="637" t="s">
        <v>891</v>
      </c>
      <c r="B22" s="634" t="s">
        <v>892</v>
      </c>
      <c r="C22" s="635">
        <v>419</v>
      </c>
      <c r="D22" s="635"/>
      <c r="E22" s="635"/>
      <c r="F22" s="635"/>
      <c r="G22" s="635">
        <v>419</v>
      </c>
      <c r="H22" s="635"/>
    </row>
    <row r="23" spans="1:255">
      <c r="A23" s="637"/>
      <c r="B23" s="634" t="s">
        <v>893</v>
      </c>
      <c r="C23" s="635">
        <v>329</v>
      </c>
      <c r="D23" s="635"/>
      <c r="E23" s="635"/>
      <c r="F23" s="635"/>
      <c r="G23" s="635">
        <v>329</v>
      </c>
      <c r="H23" s="635"/>
    </row>
    <row r="24" spans="1:255">
      <c r="A24" s="637"/>
      <c r="B24" s="634" t="s">
        <v>894</v>
      </c>
      <c r="C24" s="635"/>
      <c r="D24" s="635"/>
      <c r="E24" s="635"/>
      <c r="F24" s="635"/>
      <c r="G24" s="635"/>
      <c r="H24" s="635"/>
    </row>
    <row r="25" spans="1:255">
      <c r="A25" s="637"/>
      <c r="B25" s="634" t="s">
        <v>895</v>
      </c>
      <c r="C25" s="635">
        <v>532</v>
      </c>
      <c r="D25" s="635"/>
      <c r="E25" s="635"/>
      <c r="F25" s="635"/>
      <c r="G25" s="635">
        <v>532</v>
      </c>
      <c r="H25" s="635"/>
    </row>
    <row r="26" spans="1:255">
      <c r="A26" s="637"/>
      <c r="B26" s="634" t="s">
        <v>885</v>
      </c>
      <c r="C26" s="635">
        <v>5552</v>
      </c>
      <c r="D26" s="635">
        <v>5643</v>
      </c>
      <c r="E26" s="635">
        <v>4563</v>
      </c>
      <c r="F26" s="635">
        <v>1080</v>
      </c>
      <c r="G26" s="635">
        <v>3896</v>
      </c>
      <c r="H26" s="635">
        <v>3987</v>
      </c>
    </row>
    <row r="27" spans="1:255">
      <c r="A27" s="631">
        <v>4</v>
      </c>
      <c r="B27" s="636" t="s">
        <v>896</v>
      </c>
      <c r="C27" s="633">
        <f>SUM(C28:C29)</f>
        <v>1570</v>
      </c>
      <c r="D27" s="633">
        <f>SUM(D28:D29)</f>
        <v>2594</v>
      </c>
      <c r="E27" s="633">
        <f>SUM(E28:E29)</f>
        <v>2594</v>
      </c>
      <c r="F27" s="633"/>
      <c r="G27" s="633">
        <f>SUM(G28:G29)</f>
        <v>931</v>
      </c>
      <c r="H27" s="633">
        <f>SUM(H28:H29)</f>
        <v>1955</v>
      </c>
    </row>
    <row r="28" spans="1:255">
      <c r="A28" s="637"/>
      <c r="B28" s="634" t="s">
        <v>353</v>
      </c>
      <c r="C28" s="635">
        <v>639</v>
      </c>
      <c r="D28" s="635">
        <v>2594</v>
      </c>
      <c r="E28" s="635">
        <v>2594</v>
      </c>
      <c r="F28" s="635"/>
      <c r="G28" s="635"/>
      <c r="H28" s="635">
        <v>1955</v>
      </c>
    </row>
    <row r="29" spans="1:255">
      <c r="A29" s="637"/>
      <c r="B29" s="634" t="s">
        <v>885</v>
      </c>
      <c r="C29" s="635">
        <v>931</v>
      </c>
      <c r="D29" s="635"/>
      <c r="E29" s="635"/>
      <c r="F29" s="635"/>
      <c r="G29" s="635">
        <v>931</v>
      </c>
      <c r="H29" s="635"/>
    </row>
    <row r="30" spans="1:255">
      <c r="A30" s="631">
        <v>5</v>
      </c>
      <c r="B30" s="636" t="s">
        <v>736</v>
      </c>
      <c r="C30" s="633">
        <f>SUM(C31:C32)</f>
        <v>1154</v>
      </c>
      <c r="D30" s="633">
        <f>SUM(D31:D32)</f>
        <v>323</v>
      </c>
      <c r="E30" s="633">
        <f>SUM(E31:E32)</f>
        <v>183</v>
      </c>
      <c r="F30" s="633">
        <f>SUM(F31:F32)</f>
        <v>140</v>
      </c>
      <c r="G30" s="633">
        <f>SUM(G31:G32)</f>
        <v>831</v>
      </c>
      <c r="H30" s="633"/>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M30" s="627"/>
      <c r="AN30" s="627"/>
      <c r="AO30" s="627"/>
      <c r="AP30" s="627"/>
      <c r="AQ30" s="627"/>
      <c r="AR30" s="627"/>
      <c r="AS30" s="627"/>
      <c r="AT30" s="627"/>
      <c r="AU30" s="627"/>
      <c r="AV30" s="627"/>
      <c r="AW30" s="627"/>
      <c r="AX30" s="627"/>
      <c r="AY30" s="627"/>
      <c r="AZ30" s="627"/>
      <c r="BA30" s="627"/>
      <c r="BB30" s="627"/>
      <c r="BC30" s="627"/>
      <c r="BD30" s="627"/>
      <c r="BE30" s="627"/>
      <c r="BF30" s="627"/>
      <c r="BG30" s="627"/>
      <c r="BH30" s="627"/>
      <c r="BI30" s="627"/>
      <c r="BJ30" s="627"/>
      <c r="BK30" s="627"/>
      <c r="BL30" s="627"/>
      <c r="BM30" s="627"/>
      <c r="BN30" s="627"/>
      <c r="BO30" s="627"/>
      <c r="BP30" s="627"/>
      <c r="BQ30" s="627"/>
      <c r="BR30" s="627"/>
      <c r="BS30" s="627"/>
      <c r="BT30" s="627"/>
      <c r="BU30" s="627"/>
      <c r="BV30" s="627"/>
      <c r="BW30" s="627"/>
      <c r="BX30" s="627"/>
      <c r="BY30" s="627"/>
      <c r="BZ30" s="627"/>
      <c r="CA30" s="627"/>
      <c r="CB30" s="627"/>
      <c r="CC30" s="627"/>
      <c r="CD30" s="627"/>
      <c r="CE30" s="627"/>
      <c r="CF30" s="627"/>
      <c r="CG30" s="627"/>
      <c r="CH30" s="627"/>
      <c r="CI30" s="627"/>
      <c r="CJ30" s="627"/>
      <c r="CK30" s="627"/>
      <c r="CL30" s="627"/>
      <c r="CM30" s="627"/>
      <c r="CN30" s="627"/>
      <c r="CO30" s="627"/>
      <c r="CP30" s="627"/>
      <c r="CQ30" s="627"/>
      <c r="CR30" s="627"/>
      <c r="CS30" s="627"/>
      <c r="CT30" s="627"/>
      <c r="CU30" s="627"/>
      <c r="CV30" s="627"/>
      <c r="CW30" s="627"/>
      <c r="CX30" s="627"/>
      <c r="CY30" s="627"/>
      <c r="CZ30" s="627"/>
      <c r="DA30" s="627"/>
      <c r="DB30" s="627"/>
      <c r="DC30" s="627"/>
      <c r="DD30" s="627"/>
      <c r="DE30" s="627"/>
      <c r="DF30" s="627"/>
      <c r="DG30" s="627"/>
      <c r="DH30" s="627"/>
      <c r="DI30" s="627"/>
      <c r="DJ30" s="627"/>
      <c r="DK30" s="627"/>
      <c r="DL30" s="627"/>
      <c r="DM30" s="627"/>
      <c r="DN30" s="627"/>
      <c r="DO30" s="627"/>
      <c r="DP30" s="627"/>
      <c r="DQ30" s="627"/>
      <c r="DR30" s="627"/>
      <c r="DS30" s="627"/>
      <c r="DT30" s="627"/>
      <c r="DU30" s="627"/>
      <c r="DV30" s="627"/>
      <c r="DW30" s="627"/>
      <c r="DX30" s="627"/>
      <c r="DY30" s="627"/>
      <c r="DZ30" s="627"/>
      <c r="EA30" s="627"/>
      <c r="EB30" s="627"/>
      <c r="EC30" s="627"/>
      <c r="ED30" s="627"/>
      <c r="EE30" s="627"/>
      <c r="EF30" s="627"/>
      <c r="EG30" s="627"/>
      <c r="EH30" s="627"/>
      <c r="EI30" s="627"/>
      <c r="EJ30" s="627"/>
      <c r="EK30" s="627"/>
      <c r="EL30" s="627"/>
      <c r="EM30" s="627"/>
      <c r="EN30" s="627"/>
      <c r="EO30" s="627"/>
      <c r="EP30" s="627"/>
      <c r="EQ30" s="627"/>
      <c r="ER30" s="627"/>
      <c r="ES30" s="627"/>
      <c r="ET30" s="627"/>
      <c r="EU30" s="627"/>
      <c r="EV30" s="627"/>
      <c r="EW30" s="627"/>
      <c r="EX30" s="627"/>
      <c r="EY30" s="627"/>
      <c r="EZ30" s="627"/>
      <c r="FA30" s="627"/>
      <c r="FB30" s="627"/>
      <c r="FC30" s="627"/>
      <c r="FD30" s="627"/>
      <c r="FE30" s="627"/>
      <c r="FF30" s="627"/>
      <c r="FG30" s="627"/>
      <c r="FH30" s="627"/>
      <c r="FI30" s="627"/>
      <c r="FJ30" s="627"/>
      <c r="FK30" s="627"/>
      <c r="FL30" s="627"/>
      <c r="FM30" s="627"/>
      <c r="FN30" s="627"/>
      <c r="FO30" s="627"/>
      <c r="FP30" s="627"/>
      <c r="FQ30" s="627"/>
      <c r="FR30" s="627"/>
      <c r="FS30" s="627"/>
      <c r="FT30" s="627"/>
      <c r="FU30" s="627"/>
      <c r="FV30" s="627"/>
      <c r="FW30" s="627"/>
      <c r="FX30" s="627"/>
      <c r="FY30" s="627"/>
      <c r="FZ30" s="627"/>
      <c r="GA30" s="627"/>
      <c r="GB30" s="627"/>
      <c r="GC30" s="627"/>
      <c r="GD30" s="627"/>
      <c r="GE30" s="627"/>
      <c r="GF30" s="627"/>
      <c r="GG30" s="627"/>
      <c r="GH30" s="627"/>
      <c r="GI30" s="627"/>
      <c r="GJ30" s="627"/>
      <c r="GK30" s="627"/>
      <c r="GL30" s="627"/>
      <c r="GM30" s="627"/>
      <c r="GN30" s="627"/>
      <c r="GO30" s="627"/>
      <c r="GP30" s="627"/>
      <c r="GQ30" s="627"/>
      <c r="GR30" s="627"/>
      <c r="GS30" s="627"/>
      <c r="GT30" s="627"/>
      <c r="GU30" s="627"/>
      <c r="GV30" s="627"/>
      <c r="GW30" s="627"/>
      <c r="GX30" s="627"/>
      <c r="GY30" s="627"/>
      <c r="GZ30" s="627"/>
      <c r="HA30" s="627"/>
      <c r="HB30" s="627"/>
      <c r="HC30" s="627"/>
      <c r="HD30" s="627"/>
      <c r="HE30" s="627"/>
      <c r="HF30" s="627"/>
      <c r="HG30" s="627"/>
      <c r="HH30" s="627"/>
      <c r="HI30" s="627"/>
      <c r="HJ30" s="627"/>
      <c r="HK30" s="627"/>
      <c r="HL30" s="627"/>
      <c r="HM30" s="627"/>
      <c r="HN30" s="627"/>
      <c r="HO30" s="627"/>
      <c r="HP30" s="627"/>
      <c r="HQ30" s="627"/>
      <c r="HR30" s="627"/>
      <c r="HS30" s="627"/>
      <c r="HT30" s="627"/>
      <c r="HU30" s="627"/>
      <c r="HV30" s="627"/>
      <c r="HW30" s="627"/>
      <c r="HX30" s="627"/>
      <c r="HY30" s="627"/>
      <c r="HZ30" s="627"/>
      <c r="IA30" s="627"/>
      <c r="IB30" s="627"/>
      <c r="IC30" s="627"/>
      <c r="ID30" s="627"/>
      <c r="IE30" s="627"/>
      <c r="IF30" s="627"/>
      <c r="IG30" s="627"/>
      <c r="IH30" s="627"/>
      <c r="II30" s="627"/>
      <c r="IJ30" s="627"/>
      <c r="IK30" s="627"/>
      <c r="IL30" s="627"/>
      <c r="IM30" s="627"/>
      <c r="IN30" s="627"/>
      <c r="IO30" s="627"/>
      <c r="IP30" s="627"/>
      <c r="IQ30" s="627"/>
      <c r="IR30" s="627"/>
      <c r="IS30" s="627"/>
      <c r="IT30" s="627"/>
      <c r="IU30" s="627"/>
    </row>
    <row r="31" spans="1:255">
      <c r="A31" s="637"/>
      <c r="B31" s="634" t="s">
        <v>353</v>
      </c>
      <c r="C31" s="635">
        <v>454</v>
      </c>
      <c r="D31" s="635"/>
      <c r="E31" s="635"/>
      <c r="F31" s="635"/>
      <c r="G31" s="635">
        <v>454</v>
      </c>
      <c r="H31" s="635"/>
    </row>
    <row r="32" spans="1:255">
      <c r="A32" s="637"/>
      <c r="B32" s="634" t="s">
        <v>885</v>
      </c>
      <c r="C32" s="635">
        <v>700</v>
      </c>
      <c r="D32" s="635">
        <v>323</v>
      </c>
      <c r="E32" s="635">
        <v>183</v>
      </c>
      <c r="F32" s="635">
        <v>140</v>
      </c>
      <c r="G32" s="635">
        <v>377</v>
      </c>
      <c r="H32" s="635"/>
    </row>
    <row r="33" spans="1:255">
      <c r="A33" s="631">
        <v>6</v>
      </c>
      <c r="B33" s="636" t="s">
        <v>897</v>
      </c>
      <c r="C33" s="633">
        <f>SUM(C34:C35)</f>
        <v>1565</v>
      </c>
      <c r="D33" s="633">
        <f>SUM(D34:D35)</f>
        <v>57</v>
      </c>
      <c r="E33" s="633">
        <f>SUM(E34:E35)</f>
        <v>0</v>
      </c>
      <c r="F33" s="633">
        <f>SUM(F34:F35)</f>
        <v>57</v>
      </c>
      <c r="G33" s="633">
        <f>SUM(G34:G35)</f>
        <v>1508</v>
      </c>
      <c r="H33" s="633"/>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7"/>
      <c r="AM33" s="627"/>
      <c r="AN33" s="627"/>
      <c r="AO33" s="627"/>
      <c r="AP33" s="627"/>
      <c r="AQ33" s="627"/>
      <c r="AR33" s="627"/>
      <c r="AS33" s="627"/>
      <c r="AT33" s="627"/>
      <c r="AU33" s="627"/>
      <c r="AV33" s="627"/>
      <c r="AW33" s="627"/>
      <c r="AX33" s="627"/>
      <c r="AY33" s="627"/>
      <c r="AZ33" s="627"/>
      <c r="BA33" s="627"/>
      <c r="BB33" s="627"/>
      <c r="BC33" s="627"/>
      <c r="BD33" s="627"/>
      <c r="BE33" s="627"/>
      <c r="BF33" s="627"/>
      <c r="BG33" s="627"/>
      <c r="BH33" s="627"/>
      <c r="BI33" s="627"/>
      <c r="BJ33" s="627"/>
      <c r="BK33" s="627"/>
      <c r="BL33" s="627"/>
      <c r="BM33" s="627"/>
      <c r="BN33" s="627"/>
      <c r="BO33" s="627"/>
      <c r="BP33" s="627"/>
      <c r="BQ33" s="627"/>
      <c r="BR33" s="627"/>
      <c r="BS33" s="627"/>
      <c r="BT33" s="627"/>
      <c r="BU33" s="627"/>
      <c r="BV33" s="627"/>
      <c r="BW33" s="627"/>
      <c r="BX33" s="627"/>
      <c r="BY33" s="627"/>
      <c r="BZ33" s="627"/>
      <c r="CA33" s="627"/>
      <c r="CB33" s="627"/>
      <c r="CC33" s="627"/>
      <c r="CD33" s="627"/>
      <c r="CE33" s="627"/>
      <c r="CF33" s="627"/>
      <c r="CG33" s="627"/>
      <c r="CH33" s="627"/>
      <c r="CI33" s="627"/>
      <c r="CJ33" s="627"/>
      <c r="CK33" s="627"/>
      <c r="CL33" s="627"/>
      <c r="CM33" s="627"/>
      <c r="CN33" s="627"/>
      <c r="CO33" s="627"/>
      <c r="CP33" s="627"/>
      <c r="CQ33" s="627"/>
      <c r="CR33" s="627"/>
      <c r="CS33" s="627"/>
      <c r="CT33" s="627"/>
      <c r="CU33" s="627"/>
      <c r="CV33" s="627"/>
      <c r="CW33" s="627"/>
      <c r="CX33" s="627"/>
      <c r="CY33" s="627"/>
      <c r="CZ33" s="627"/>
      <c r="DA33" s="627"/>
      <c r="DB33" s="627"/>
      <c r="DC33" s="627"/>
      <c r="DD33" s="627"/>
      <c r="DE33" s="627"/>
      <c r="DF33" s="627"/>
      <c r="DG33" s="627"/>
      <c r="DH33" s="627"/>
      <c r="DI33" s="627"/>
      <c r="DJ33" s="627"/>
      <c r="DK33" s="627"/>
      <c r="DL33" s="627"/>
      <c r="DM33" s="627"/>
      <c r="DN33" s="627"/>
      <c r="DO33" s="627"/>
      <c r="DP33" s="627"/>
      <c r="DQ33" s="627"/>
      <c r="DR33" s="627"/>
      <c r="DS33" s="627"/>
      <c r="DT33" s="627"/>
      <c r="DU33" s="627"/>
      <c r="DV33" s="627"/>
      <c r="DW33" s="627"/>
      <c r="DX33" s="627"/>
      <c r="DY33" s="627"/>
      <c r="DZ33" s="627"/>
      <c r="EA33" s="627"/>
      <c r="EB33" s="627"/>
      <c r="EC33" s="627"/>
      <c r="ED33" s="627"/>
      <c r="EE33" s="627"/>
      <c r="EF33" s="627"/>
      <c r="EG33" s="627"/>
      <c r="EH33" s="627"/>
      <c r="EI33" s="627"/>
      <c r="EJ33" s="627"/>
      <c r="EK33" s="627"/>
      <c r="EL33" s="627"/>
      <c r="EM33" s="627"/>
      <c r="EN33" s="627"/>
      <c r="EO33" s="627"/>
      <c r="EP33" s="627"/>
      <c r="EQ33" s="627"/>
      <c r="ER33" s="627"/>
      <c r="ES33" s="627"/>
      <c r="ET33" s="627"/>
      <c r="EU33" s="627"/>
      <c r="EV33" s="627"/>
      <c r="EW33" s="627"/>
      <c r="EX33" s="627"/>
      <c r="EY33" s="627"/>
      <c r="EZ33" s="627"/>
      <c r="FA33" s="627"/>
      <c r="FB33" s="627"/>
      <c r="FC33" s="627"/>
      <c r="FD33" s="627"/>
      <c r="FE33" s="627"/>
      <c r="FF33" s="627"/>
      <c r="FG33" s="627"/>
      <c r="FH33" s="627"/>
      <c r="FI33" s="627"/>
      <c r="FJ33" s="627"/>
      <c r="FK33" s="627"/>
      <c r="FL33" s="627"/>
      <c r="FM33" s="627"/>
      <c r="FN33" s="627"/>
      <c r="FO33" s="627"/>
      <c r="FP33" s="627"/>
      <c r="FQ33" s="627"/>
      <c r="FR33" s="627"/>
      <c r="FS33" s="627"/>
      <c r="FT33" s="627"/>
      <c r="FU33" s="627"/>
      <c r="FV33" s="627"/>
      <c r="FW33" s="627"/>
      <c r="FX33" s="627"/>
      <c r="FY33" s="627"/>
      <c r="FZ33" s="627"/>
      <c r="GA33" s="627"/>
      <c r="GB33" s="627"/>
      <c r="GC33" s="627"/>
      <c r="GD33" s="627"/>
      <c r="GE33" s="627"/>
      <c r="GF33" s="627"/>
      <c r="GG33" s="627"/>
      <c r="GH33" s="627"/>
      <c r="GI33" s="627"/>
      <c r="GJ33" s="627"/>
      <c r="GK33" s="627"/>
      <c r="GL33" s="627"/>
      <c r="GM33" s="627"/>
      <c r="GN33" s="627"/>
      <c r="GO33" s="627"/>
      <c r="GP33" s="627"/>
      <c r="GQ33" s="627"/>
      <c r="GR33" s="627"/>
      <c r="GS33" s="627"/>
      <c r="GT33" s="627"/>
      <c r="GU33" s="627"/>
      <c r="GV33" s="627"/>
      <c r="GW33" s="627"/>
      <c r="GX33" s="627"/>
      <c r="GY33" s="627"/>
      <c r="GZ33" s="627"/>
      <c r="HA33" s="627"/>
      <c r="HB33" s="627"/>
      <c r="HC33" s="627"/>
      <c r="HD33" s="627"/>
      <c r="HE33" s="627"/>
      <c r="HF33" s="627"/>
      <c r="HG33" s="627"/>
      <c r="HH33" s="627"/>
      <c r="HI33" s="627"/>
      <c r="HJ33" s="627"/>
      <c r="HK33" s="627"/>
      <c r="HL33" s="627"/>
      <c r="HM33" s="627"/>
      <c r="HN33" s="627"/>
      <c r="HO33" s="627"/>
      <c r="HP33" s="627"/>
      <c r="HQ33" s="627"/>
      <c r="HR33" s="627"/>
      <c r="HS33" s="627"/>
      <c r="HT33" s="627"/>
      <c r="HU33" s="627"/>
      <c r="HV33" s="627"/>
      <c r="HW33" s="627"/>
      <c r="HX33" s="627"/>
      <c r="HY33" s="627"/>
      <c r="HZ33" s="627"/>
      <c r="IA33" s="627"/>
      <c r="IB33" s="627"/>
      <c r="IC33" s="627"/>
      <c r="ID33" s="627"/>
      <c r="IE33" s="627"/>
      <c r="IF33" s="627"/>
      <c r="IG33" s="627"/>
      <c r="IH33" s="627"/>
      <c r="II33" s="627"/>
      <c r="IJ33" s="627"/>
      <c r="IK33" s="627"/>
      <c r="IL33" s="627"/>
      <c r="IM33" s="627"/>
      <c r="IN33" s="627"/>
      <c r="IO33" s="627"/>
      <c r="IP33" s="627"/>
      <c r="IQ33" s="627"/>
      <c r="IR33" s="627"/>
      <c r="IS33" s="627"/>
      <c r="IT33" s="627"/>
      <c r="IU33" s="627"/>
    </row>
    <row r="34" spans="1:255">
      <c r="A34" s="637"/>
      <c r="B34" s="634" t="s">
        <v>890</v>
      </c>
      <c r="C34" s="635">
        <v>768</v>
      </c>
      <c r="D34" s="635"/>
      <c r="E34" s="635"/>
      <c r="F34" s="635"/>
      <c r="G34" s="635">
        <v>768</v>
      </c>
      <c r="H34" s="635"/>
    </row>
    <row r="35" spans="1:255">
      <c r="A35" s="637"/>
      <c r="B35" s="634" t="s">
        <v>885</v>
      </c>
      <c r="C35" s="635">
        <v>797</v>
      </c>
      <c r="D35" s="635">
        <v>57</v>
      </c>
      <c r="E35" s="635"/>
      <c r="F35" s="635">
        <v>57</v>
      </c>
      <c r="G35" s="635">
        <v>740</v>
      </c>
      <c r="H35" s="635"/>
    </row>
    <row r="36" spans="1:255">
      <c r="A36" s="631">
        <v>7</v>
      </c>
      <c r="B36" s="636" t="s">
        <v>898</v>
      </c>
      <c r="C36" s="633">
        <f>SUM(C37:C38)</f>
        <v>1046</v>
      </c>
      <c r="D36" s="633">
        <f>SUM(D37:D38)</f>
        <v>147</v>
      </c>
      <c r="E36" s="633">
        <f>SUM(E37:E38)</f>
        <v>59</v>
      </c>
      <c r="F36" s="633">
        <f>SUM(F37:F38)</f>
        <v>88</v>
      </c>
      <c r="G36" s="633">
        <f>SUM(G37:G38)</f>
        <v>899</v>
      </c>
      <c r="H36" s="633"/>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7"/>
      <c r="AT36" s="627"/>
      <c r="AU36" s="627"/>
      <c r="AV36" s="627"/>
      <c r="AW36" s="627"/>
      <c r="AX36" s="627"/>
      <c r="AY36" s="627"/>
      <c r="AZ36" s="627"/>
      <c r="BA36" s="627"/>
      <c r="BB36" s="627"/>
      <c r="BC36" s="627"/>
      <c r="BD36" s="627"/>
      <c r="BE36" s="627"/>
      <c r="BF36" s="627"/>
      <c r="BG36" s="627"/>
      <c r="BH36" s="627"/>
      <c r="BI36" s="627"/>
      <c r="BJ36" s="627"/>
      <c r="BK36" s="627"/>
      <c r="BL36" s="627"/>
      <c r="BM36" s="627"/>
      <c r="BN36" s="627"/>
      <c r="BO36" s="627"/>
      <c r="BP36" s="627"/>
      <c r="BQ36" s="627"/>
      <c r="BR36" s="627"/>
      <c r="BS36" s="627"/>
      <c r="BT36" s="627"/>
      <c r="BU36" s="627"/>
      <c r="BV36" s="627"/>
      <c r="BW36" s="627"/>
      <c r="BX36" s="627"/>
      <c r="BY36" s="627"/>
      <c r="BZ36" s="627"/>
      <c r="CA36" s="627"/>
      <c r="CB36" s="627"/>
      <c r="CC36" s="627"/>
      <c r="CD36" s="627"/>
      <c r="CE36" s="627"/>
      <c r="CF36" s="627"/>
      <c r="CG36" s="627"/>
      <c r="CH36" s="627"/>
      <c r="CI36" s="627"/>
      <c r="CJ36" s="627"/>
      <c r="CK36" s="627"/>
      <c r="CL36" s="627"/>
      <c r="CM36" s="627"/>
      <c r="CN36" s="627"/>
      <c r="CO36" s="627"/>
      <c r="CP36" s="627"/>
      <c r="CQ36" s="627"/>
      <c r="CR36" s="627"/>
      <c r="CS36" s="627"/>
      <c r="CT36" s="627"/>
      <c r="CU36" s="627"/>
      <c r="CV36" s="627"/>
      <c r="CW36" s="627"/>
      <c r="CX36" s="627"/>
      <c r="CY36" s="627"/>
      <c r="CZ36" s="627"/>
      <c r="DA36" s="627"/>
      <c r="DB36" s="627"/>
      <c r="DC36" s="627"/>
      <c r="DD36" s="627"/>
      <c r="DE36" s="627"/>
      <c r="DF36" s="627"/>
      <c r="DG36" s="627"/>
      <c r="DH36" s="627"/>
      <c r="DI36" s="627"/>
      <c r="DJ36" s="627"/>
      <c r="DK36" s="627"/>
      <c r="DL36" s="627"/>
      <c r="DM36" s="627"/>
      <c r="DN36" s="627"/>
      <c r="DO36" s="627"/>
      <c r="DP36" s="627"/>
      <c r="DQ36" s="627"/>
      <c r="DR36" s="627"/>
      <c r="DS36" s="627"/>
      <c r="DT36" s="627"/>
      <c r="DU36" s="627"/>
      <c r="DV36" s="627"/>
      <c r="DW36" s="627"/>
      <c r="DX36" s="627"/>
      <c r="DY36" s="627"/>
      <c r="DZ36" s="627"/>
      <c r="EA36" s="627"/>
      <c r="EB36" s="627"/>
      <c r="EC36" s="627"/>
      <c r="ED36" s="627"/>
      <c r="EE36" s="627"/>
      <c r="EF36" s="627"/>
      <c r="EG36" s="627"/>
      <c r="EH36" s="627"/>
      <c r="EI36" s="627"/>
      <c r="EJ36" s="627"/>
      <c r="EK36" s="627"/>
      <c r="EL36" s="627"/>
      <c r="EM36" s="627"/>
      <c r="EN36" s="627"/>
      <c r="EO36" s="627"/>
      <c r="EP36" s="627"/>
      <c r="EQ36" s="627"/>
      <c r="ER36" s="627"/>
      <c r="ES36" s="627"/>
      <c r="ET36" s="627"/>
      <c r="EU36" s="627"/>
      <c r="EV36" s="627"/>
      <c r="EW36" s="627"/>
      <c r="EX36" s="627"/>
      <c r="EY36" s="627"/>
      <c r="EZ36" s="627"/>
      <c r="FA36" s="627"/>
      <c r="FB36" s="627"/>
      <c r="FC36" s="627"/>
      <c r="FD36" s="627"/>
      <c r="FE36" s="627"/>
      <c r="FF36" s="627"/>
      <c r="FG36" s="627"/>
      <c r="FH36" s="627"/>
      <c r="FI36" s="627"/>
      <c r="FJ36" s="627"/>
      <c r="FK36" s="627"/>
      <c r="FL36" s="627"/>
      <c r="FM36" s="627"/>
      <c r="FN36" s="627"/>
      <c r="FO36" s="627"/>
      <c r="FP36" s="627"/>
      <c r="FQ36" s="627"/>
      <c r="FR36" s="627"/>
      <c r="FS36" s="627"/>
      <c r="FT36" s="627"/>
      <c r="FU36" s="627"/>
      <c r="FV36" s="627"/>
      <c r="FW36" s="627"/>
      <c r="FX36" s="627"/>
      <c r="FY36" s="627"/>
      <c r="FZ36" s="627"/>
      <c r="GA36" s="627"/>
      <c r="GB36" s="627"/>
      <c r="GC36" s="627"/>
      <c r="GD36" s="627"/>
      <c r="GE36" s="627"/>
      <c r="GF36" s="627"/>
      <c r="GG36" s="627"/>
      <c r="GH36" s="627"/>
      <c r="GI36" s="627"/>
      <c r="GJ36" s="627"/>
      <c r="GK36" s="627"/>
      <c r="GL36" s="627"/>
      <c r="GM36" s="627"/>
      <c r="GN36" s="627"/>
      <c r="GO36" s="627"/>
      <c r="GP36" s="627"/>
      <c r="GQ36" s="627"/>
      <c r="GR36" s="627"/>
      <c r="GS36" s="627"/>
      <c r="GT36" s="627"/>
      <c r="GU36" s="627"/>
      <c r="GV36" s="627"/>
      <c r="GW36" s="627"/>
      <c r="GX36" s="627"/>
      <c r="GY36" s="627"/>
      <c r="GZ36" s="627"/>
      <c r="HA36" s="627"/>
      <c r="HB36" s="627"/>
      <c r="HC36" s="627"/>
      <c r="HD36" s="627"/>
      <c r="HE36" s="627"/>
      <c r="HF36" s="627"/>
      <c r="HG36" s="627"/>
      <c r="HH36" s="627"/>
      <c r="HI36" s="627"/>
      <c r="HJ36" s="627"/>
      <c r="HK36" s="627"/>
      <c r="HL36" s="627"/>
      <c r="HM36" s="627"/>
      <c r="HN36" s="627"/>
      <c r="HO36" s="627"/>
      <c r="HP36" s="627"/>
      <c r="HQ36" s="627"/>
      <c r="HR36" s="627"/>
      <c r="HS36" s="627"/>
      <c r="HT36" s="627"/>
      <c r="HU36" s="627"/>
      <c r="HV36" s="627"/>
      <c r="HW36" s="627"/>
      <c r="HX36" s="627"/>
      <c r="HY36" s="627"/>
      <c r="HZ36" s="627"/>
      <c r="IA36" s="627"/>
      <c r="IB36" s="627"/>
      <c r="IC36" s="627"/>
      <c r="ID36" s="627"/>
      <c r="IE36" s="627"/>
      <c r="IF36" s="627"/>
      <c r="IG36" s="627"/>
      <c r="IH36" s="627"/>
      <c r="II36" s="627"/>
      <c r="IJ36" s="627"/>
      <c r="IK36" s="627"/>
      <c r="IL36" s="627"/>
      <c r="IM36" s="627"/>
      <c r="IN36" s="627"/>
      <c r="IO36" s="627"/>
      <c r="IP36" s="627"/>
      <c r="IQ36" s="627"/>
      <c r="IR36" s="627"/>
      <c r="IS36" s="627"/>
      <c r="IT36" s="627"/>
      <c r="IU36" s="627"/>
    </row>
    <row r="37" spans="1:255">
      <c r="A37" s="637"/>
      <c r="B37" s="634" t="s">
        <v>899</v>
      </c>
      <c r="C37" s="635">
        <v>324</v>
      </c>
      <c r="D37" s="635">
        <v>59</v>
      </c>
      <c r="E37" s="635">
        <v>59</v>
      </c>
      <c r="F37" s="635"/>
      <c r="G37" s="635">
        <v>265</v>
      </c>
      <c r="H37" s="635"/>
    </row>
    <row r="38" spans="1:255">
      <c r="A38" s="637"/>
      <c r="B38" s="634" t="s">
        <v>885</v>
      </c>
      <c r="C38" s="635">
        <v>722</v>
      </c>
      <c r="D38" s="635">
        <v>88</v>
      </c>
      <c r="E38" s="635"/>
      <c r="F38" s="635">
        <v>88</v>
      </c>
      <c r="G38" s="635">
        <v>634</v>
      </c>
      <c r="H38" s="635"/>
    </row>
    <row r="39" spans="1:255">
      <c r="A39" s="631">
        <v>8</v>
      </c>
      <c r="B39" s="636" t="s">
        <v>623</v>
      </c>
      <c r="C39" s="633">
        <f>SUM(C40:C41)</f>
        <v>1637</v>
      </c>
      <c r="D39" s="633"/>
      <c r="E39" s="633"/>
      <c r="F39" s="633"/>
      <c r="G39" s="633">
        <f>SUM(G40:G41)</f>
        <v>1637</v>
      </c>
      <c r="H39" s="633"/>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7"/>
      <c r="AY39" s="627"/>
      <c r="AZ39" s="627"/>
      <c r="BA39" s="627"/>
      <c r="BB39" s="627"/>
      <c r="BC39" s="627"/>
      <c r="BD39" s="627"/>
      <c r="BE39" s="627"/>
      <c r="BF39" s="627"/>
      <c r="BG39" s="627"/>
      <c r="BH39" s="627"/>
      <c r="BI39" s="627"/>
      <c r="BJ39" s="627"/>
      <c r="BK39" s="627"/>
      <c r="BL39" s="627"/>
      <c r="BM39" s="627"/>
      <c r="BN39" s="627"/>
      <c r="BO39" s="627"/>
      <c r="BP39" s="627"/>
      <c r="BQ39" s="627"/>
      <c r="BR39" s="627"/>
      <c r="BS39" s="627"/>
      <c r="BT39" s="627"/>
      <c r="BU39" s="627"/>
      <c r="BV39" s="627"/>
      <c r="BW39" s="627"/>
      <c r="BX39" s="627"/>
      <c r="BY39" s="627"/>
      <c r="BZ39" s="627"/>
      <c r="CA39" s="627"/>
      <c r="CB39" s="627"/>
      <c r="CC39" s="627"/>
      <c r="CD39" s="627"/>
      <c r="CE39" s="627"/>
      <c r="CF39" s="627"/>
      <c r="CG39" s="627"/>
      <c r="CH39" s="627"/>
      <c r="CI39" s="627"/>
      <c r="CJ39" s="627"/>
      <c r="CK39" s="627"/>
      <c r="CL39" s="627"/>
      <c r="CM39" s="627"/>
      <c r="CN39" s="627"/>
      <c r="CO39" s="627"/>
      <c r="CP39" s="627"/>
      <c r="CQ39" s="627"/>
      <c r="CR39" s="627"/>
      <c r="CS39" s="627"/>
      <c r="CT39" s="627"/>
      <c r="CU39" s="627"/>
      <c r="CV39" s="627"/>
      <c r="CW39" s="627"/>
      <c r="CX39" s="627"/>
      <c r="CY39" s="627"/>
      <c r="CZ39" s="627"/>
      <c r="DA39" s="627"/>
      <c r="DB39" s="627"/>
      <c r="DC39" s="627"/>
      <c r="DD39" s="627"/>
      <c r="DE39" s="627"/>
      <c r="DF39" s="627"/>
      <c r="DG39" s="627"/>
      <c r="DH39" s="627"/>
      <c r="DI39" s="627"/>
      <c r="DJ39" s="627"/>
      <c r="DK39" s="627"/>
      <c r="DL39" s="627"/>
      <c r="DM39" s="627"/>
      <c r="DN39" s="627"/>
      <c r="DO39" s="627"/>
      <c r="DP39" s="627"/>
      <c r="DQ39" s="627"/>
      <c r="DR39" s="627"/>
      <c r="DS39" s="627"/>
      <c r="DT39" s="627"/>
      <c r="DU39" s="627"/>
      <c r="DV39" s="627"/>
      <c r="DW39" s="627"/>
      <c r="DX39" s="627"/>
      <c r="DY39" s="627"/>
      <c r="DZ39" s="627"/>
      <c r="EA39" s="627"/>
      <c r="EB39" s="627"/>
      <c r="EC39" s="627"/>
      <c r="ED39" s="627"/>
      <c r="EE39" s="627"/>
      <c r="EF39" s="627"/>
      <c r="EG39" s="627"/>
      <c r="EH39" s="627"/>
      <c r="EI39" s="627"/>
      <c r="EJ39" s="627"/>
      <c r="EK39" s="627"/>
      <c r="EL39" s="627"/>
      <c r="EM39" s="627"/>
      <c r="EN39" s="627"/>
      <c r="EO39" s="627"/>
      <c r="EP39" s="627"/>
      <c r="EQ39" s="627"/>
      <c r="ER39" s="627"/>
      <c r="ES39" s="627"/>
      <c r="ET39" s="627"/>
      <c r="EU39" s="627"/>
      <c r="EV39" s="627"/>
      <c r="EW39" s="627"/>
      <c r="EX39" s="627"/>
      <c r="EY39" s="627"/>
      <c r="EZ39" s="627"/>
      <c r="FA39" s="627"/>
      <c r="FB39" s="627"/>
      <c r="FC39" s="627"/>
      <c r="FD39" s="627"/>
      <c r="FE39" s="627"/>
      <c r="FF39" s="627"/>
      <c r="FG39" s="627"/>
      <c r="FH39" s="627"/>
      <c r="FI39" s="627"/>
      <c r="FJ39" s="627"/>
      <c r="FK39" s="627"/>
      <c r="FL39" s="627"/>
      <c r="FM39" s="627"/>
      <c r="FN39" s="627"/>
      <c r="FO39" s="627"/>
      <c r="FP39" s="627"/>
      <c r="FQ39" s="627"/>
      <c r="FR39" s="627"/>
      <c r="FS39" s="627"/>
      <c r="FT39" s="627"/>
      <c r="FU39" s="627"/>
      <c r="FV39" s="627"/>
      <c r="FW39" s="627"/>
      <c r="FX39" s="627"/>
      <c r="FY39" s="627"/>
      <c r="FZ39" s="627"/>
      <c r="GA39" s="627"/>
      <c r="GB39" s="627"/>
      <c r="GC39" s="627"/>
      <c r="GD39" s="627"/>
      <c r="GE39" s="627"/>
      <c r="GF39" s="627"/>
      <c r="GG39" s="627"/>
      <c r="GH39" s="627"/>
      <c r="GI39" s="627"/>
      <c r="GJ39" s="627"/>
      <c r="GK39" s="627"/>
      <c r="GL39" s="627"/>
      <c r="GM39" s="627"/>
      <c r="GN39" s="627"/>
      <c r="GO39" s="627"/>
      <c r="GP39" s="627"/>
      <c r="GQ39" s="627"/>
      <c r="GR39" s="627"/>
      <c r="GS39" s="627"/>
      <c r="GT39" s="627"/>
      <c r="GU39" s="627"/>
      <c r="GV39" s="627"/>
      <c r="GW39" s="627"/>
      <c r="GX39" s="627"/>
      <c r="GY39" s="627"/>
      <c r="GZ39" s="627"/>
      <c r="HA39" s="627"/>
      <c r="HB39" s="627"/>
      <c r="HC39" s="627"/>
      <c r="HD39" s="627"/>
      <c r="HE39" s="627"/>
      <c r="HF39" s="627"/>
      <c r="HG39" s="627"/>
      <c r="HH39" s="627"/>
      <c r="HI39" s="627"/>
      <c r="HJ39" s="627"/>
      <c r="HK39" s="627"/>
      <c r="HL39" s="627"/>
      <c r="HM39" s="627"/>
      <c r="HN39" s="627"/>
      <c r="HO39" s="627"/>
      <c r="HP39" s="627"/>
      <c r="HQ39" s="627"/>
      <c r="HR39" s="627"/>
      <c r="HS39" s="627"/>
      <c r="HT39" s="627"/>
      <c r="HU39" s="627"/>
      <c r="HV39" s="627"/>
      <c r="HW39" s="627"/>
      <c r="HX39" s="627"/>
      <c r="HY39" s="627"/>
      <c r="HZ39" s="627"/>
      <c r="IA39" s="627"/>
      <c r="IB39" s="627"/>
      <c r="IC39" s="627"/>
      <c r="ID39" s="627"/>
      <c r="IE39" s="627"/>
      <c r="IF39" s="627"/>
      <c r="IG39" s="627"/>
      <c r="IH39" s="627"/>
      <c r="II39" s="627"/>
      <c r="IJ39" s="627"/>
      <c r="IK39" s="627"/>
      <c r="IL39" s="627"/>
      <c r="IM39" s="627"/>
      <c r="IN39" s="627"/>
      <c r="IO39" s="627"/>
      <c r="IP39" s="627"/>
      <c r="IQ39" s="627"/>
      <c r="IR39" s="627"/>
      <c r="IS39" s="627"/>
      <c r="IT39" s="627"/>
      <c r="IU39" s="627"/>
    </row>
    <row r="40" spans="1:255">
      <c r="A40" s="637"/>
      <c r="B40" s="634" t="s">
        <v>885</v>
      </c>
      <c r="C40" s="635">
        <v>1384</v>
      </c>
      <c r="D40" s="635"/>
      <c r="E40" s="635"/>
      <c r="F40" s="635"/>
      <c r="G40" s="635">
        <v>1384</v>
      </c>
      <c r="H40" s="635"/>
    </row>
    <row r="41" spans="1:255">
      <c r="A41" s="637"/>
      <c r="B41" s="634" t="s">
        <v>890</v>
      </c>
      <c r="C41" s="635">
        <v>253</v>
      </c>
      <c r="D41" s="635"/>
      <c r="E41" s="635"/>
      <c r="F41" s="635"/>
      <c r="G41" s="635">
        <v>253</v>
      </c>
      <c r="H41" s="635"/>
    </row>
    <row r="42" spans="1:255">
      <c r="A42" s="631">
        <v>9</v>
      </c>
      <c r="B42" s="636" t="s">
        <v>630</v>
      </c>
      <c r="C42" s="633">
        <f>SUM(C43:C44)</f>
        <v>1081</v>
      </c>
      <c r="D42" s="633">
        <f>SUM(D43:D44)</f>
        <v>276</v>
      </c>
      <c r="E42" s="633">
        <f>SUM(E43:E44)</f>
        <v>210</v>
      </c>
      <c r="F42" s="633">
        <f>SUM(F43:F44)</f>
        <v>66</v>
      </c>
      <c r="G42" s="633">
        <f>SUM(G43:G44)</f>
        <v>805</v>
      </c>
      <c r="H42" s="633"/>
      <c r="I42" s="627"/>
      <c r="J42" s="627"/>
      <c r="K42" s="627"/>
      <c r="L42" s="627"/>
      <c r="M42" s="627"/>
      <c r="N42" s="627"/>
      <c r="O42" s="627"/>
      <c r="P42" s="627"/>
      <c r="Q42" s="627"/>
      <c r="R42" s="627"/>
      <c r="S42" s="627"/>
      <c r="T42" s="627"/>
      <c r="U42" s="627"/>
      <c r="V42" s="627"/>
      <c r="W42" s="627"/>
      <c r="X42" s="627"/>
      <c r="Y42" s="627"/>
      <c r="Z42" s="627"/>
      <c r="AA42" s="627"/>
      <c r="AB42" s="627"/>
      <c r="AC42" s="627"/>
      <c r="AD42" s="627"/>
      <c r="AE42" s="627"/>
      <c r="AF42" s="627"/>
      <c r="AG42" s="627"/>
      <c r="AH42" s="627"/>
      <c r="AI42" s="627"/>
      <c r="AJ42" s="627"/>
      <c r="AK42" s="627"/>
      <c r="AL42" s="627"/>
      <c r="AM42" s="627"/>
      <c r="AN42" s="627"/>
      <c r="AO42" s="627"/>
      <c r="AP42" s="627"/>
      <c r="AQ42" s="627"/>
      <c r="AR42" s="627"/>
      <c r="AS42" s="627"/>
      <c r="AT42" s="627"/>
      <c r="AU42" s="627"/>
      <c r="AV42" s="627"/>
      <c r="AW42" s="627"/>
      <c r="AX42" s="627"/>
      <c r="AY42" s="627"/>
      <c r="AZ42" s="627"/>
      <c r="BA42" s="627"/>
      <c r="BB42" s="627"/>
      <c r="BC42" s="627"/>
      <c r="BD42" s="627"/>
      <c r="BE42" s="627"/>
      <c r="BF42" s="627"/>
      <c r="BG42" s="627"/>
      <c r="BH42" s="627"/>
      <c r="BI42" s="627"/>
      <c r="BJ42" s="627"/>
      <c r="BK42" s="627"/>
      <c r="BL42" s="627"/>
      <c r="BM42" s="627"/>
      <c r="BN42" s="627"/>
      <c r="BO42" s="627"/>
      <c r="BP42" s="627"/>
      <c r="BQ42" s="627"/>
      <c r="BR42" s="627"/>
      <c r="BS42" s="627"/>
      <c r="BT42" s="627"/>
      <c r="BU42" s="627"/>
      <c r="BV42" s="627"/>
      <c r="BW42" s="627"/>
      <c r="BX42" s="627"/>
      <c r="BY42" s="627"/>
      <c r="BZ42" s="627"/>
      <c r="CA42" s="627"/>
      <c r="CB42" s="627"/>
      <c r="CC42" s="627"/>
      <c r="CD42" s="627"/>
      <c r="CE42" s="627"/>
      <c r="CF42" s="627"/>
      <c r="CG42" s="627"/>
      <c r="CH42" s="627"/>
      <c r="CI42" s="627"/>
      <c r="CJ42" s="627"/>
      <c r="CK42" s="627"/>
      <c r="CL42" s="627"/>
      <c r="CM42" s="627"/>
      <c r="CN42" s="627"/>
      <c r="CO42" s="627"/>
      <c r="CP42" s="627"/>
      <c r="CQ42" s="627"/>
      <c r="CR42" s="627"/>
      <c r="CS42" s="627"/>
      <c r="CT42" s="627"/>
      <c r="CU42" s="627"/>
      <c r="CV42" s="627"/>
      <c r="CW42" s="627"/>
      <c r="CX42" s="627"/>
      <c r="CY42" s="627"/>
      <c r="CZ42" s="627"/>
      <c r="DA42" s="627"/>
      <c r="DB42" s="627"/>
      <c r="DC42" s="627"/>
      <c r="DD42" s="627"/>
      <c r="DE42" s="627"/>
      <c r="DF42" s="627"/>
      <c r="DG42" s="627"/>
      <c r="DH42" s="627"/>
      <c r="DI42" s="627"/>
      <c r="DJ42" s="627"/>
      <c r="DK42" s="627"/>
      <c r="DL42" s="627"/>
      <c r="DM42" s="627"/>
      <c r="DN42" s="627"/>
      <c r="DO42" s="627"/>
      <c r="DP42" s="627"/>
      <c r="DQ42" s="627"/>
      <c r="DR42" s="627"/>
      <c r="DS42" s="627"/>
      <c r="DT42" s="627"/>
      <c r="DU42" s="627"/>
      <c r="DV42" s="627"/>
      <c r="DW42" s="627"/>
      <c r="DX42" s="627"/>
      <c r="DY42" s="627"/>
      <c r="DZ42" s="627"/>
      <c r="EA42" s="627"/>
      <c r="EB42" s="627"/>
      <c r="EC42" s="627"/>
      <c r="ED42" s="627"/>
      <c r="EE42" s="627"/>
      <c r="EF42" s="627"/>
      <c r="EG42" s="627"/>
      <c r="EH42" s="627"/>
      <c r="EI42" s="627"/>
      <c r="EJ42" s="627"/>
      <c r="EK42" s="627"/>
      <c r="EL42" s="627"/>
      <c r="EM42" s="627"/>
      <c r="EN42" s="627"/>
      <c r="EO42" s="627"/>
      <c r="EP42" s="627"/>
      <c r="EQ42" s="627"/>
      <c r="ER42" s="627"/>
      <c r="ES42" s="627"/>
      <c r="ET42" s="627"/>
      <c r="EU42" s="627"/>
      <c r="EV42" s="627"/>
      <c r="EW42" s="627"/>
      <c r="EX42" s="627"/>
      <c r="EY42" s="627"/>
      <c r="EZ42" s="627"/>
      <c r="FA42" s="627"/>
      <c r="FB42" s="627"/>
      <c r="FC42" s="627"/>
      <c r="FD42" s="627"/>
      <c r="FE42" s="627"/>
      <c r="FF42" s="627"/>
      <c r="FG42" s="627"/>
      <c r="FH42" s="627"/>
      <c r="FI42" s="627"/>
      <c r="FJ42" s="627"/>
      <c r="FK42" s="627"/>
      <c r="FL42" s="627"/>
      <c r="FM42" s="627"/>
      <c r="FN42" s="627"/>
      <c r="FO42" s="627"/>
      <c r="FP42" s="627"/>
      <c r="FQ42" s="627"/>
      <c r="FR42" s="627"/>
      <c r="FS42" s="627"/>
      <c r="FT42" s="627"/>
      <c r="FU42" s="627"/>
      <c r="FV42" s="627"/>
      <c r="FW42" s="627"/>
      <c r="FX42" s="627"/>
      <c r="FY42" s="627"/>
      <c r="FZ42" s="627"/>
      <c r="GA42" s="627"/>
      <c r="GB42" s="627"/>
      <c r="GC42" s="627"/>
      <c r="GD42" s="627"/>
      <c r="GE42" s="627"/>
      <c r="GF42" s="627"/>
      <c r="GG42" s="627"/>
      <c r="GH42" s="627"/>
      <c r="GI42" s="627"/>
      <c r="GJ42" s="627"/>
      <c r="GK42" s="627"/>
      <c r="GL42" s="627"/>
      <c r="GM42" s="627"/>
      <c r="GN42" s="627"/>
      <c r="GO42" s="627"/>
      <c r="GP42" s="627"/>
      <c r="GQ42" s="627"/>
      <c r="GR42" s="627"/>
      <c r="GS42" s="627"/>
      <c r="GT42" s="627"/>
      <c r="GU42" s="627"/>
      <c r="GV42" s="627"/>
      <c r="GW42" s="627"/>
      <c r="GX42" s="627"/>
      <c r="GY42" s="627"/>
      <c r="GZ42" s="627"/>
      <c r="HA42" s="627"/>
      <c r="HB42" s="627"/>
      <c r="HC42" s="627"/>
      <c r="HD42" s="627"/>
      <c r="HE42" s="627"/>
      <c r="HF42" s="627"/>
      <c r="HG42" s="627"/>
      <c r="HH42" s="627"/>
      <c r="HI42" s="627"/>
      <c r="HJ42" s="627"/>
      <c r="HK42" s="627"/>
      <c r="HL42" s="627"/>
      <c r="HM42" s="627"/>
      <c r="HN42" s="627"/>
      <c r="HO42" s="627"/>
      <c r="HP42" s="627"/>
      <c r="HQ42" s="627"/>
      <c r="HR42" s="627"/>
      <c r="HS42" s="627"/>
      <c r="HT42" s="627"/>
      <c r="HU42" s="627"/>
      <c r="HV42" s="627"/>
      <c r="HW42" s="627"/>
      <c r="HX42" s="627"/>
      <c r="HY42" s="627"/>
      <c r="HZ42" s="627"/>
      <c r="IA42" s="627"/>
      <c r="IB42" s="627"/>
      <c r="IC42" s="627"/>
      <c r="ID42" s="627"/>
      <c r="IE42" s="627"/>
      <c r="IF42" s="627"/>
      <c r="IG42" s="627"/>
      <c r="IH42" s="627"/>
      <c r="II42" s="627"/>
      <c r="IJ42" s="627"/>
      <c r="IK42" s="627"/>
      <c r="IL42" s="627"/>
      <c r="IM42" s="627"/>
      <c r="IN42" s="627"/>
      <c r="IO42" s="627"/>
      <c r="IP42" s="627"/>
      <c r="IQ42" s="627"/>
      <c r="IR42" s="627"/>
      <c r="IS42" s="627"/>
      <c r="IT42" s="627"/>
      <c r="IU42" s="627"/>
    </row>
    <row r="43" spans="1:255">
      <c r="A43" s="637"/>
      <c r="B43" s="634" t="s">
        <v>890</v>
      </c>
      <c r="C43" s="635"/>
      <c r="D43" s="635"/>
      <c r="E43" s="635"/>
      <c r="F43" s="635"/>
      <c r="G43" s="635"/>
      <c r="H43" s="635"/>
    </row>
    <row r="44" spans="1:255">
      <c r="A44" s="637"/>
      <c r="B44" s="634" t="s">
        <v>885</v>
      </c>
      <c r="C44" s="635">
        <v>1081</v>
      </c>
      <c r="D44" s="635">
        <v>276</v>
      </c>
      <c r="E44" s="635">
        <v>210</v>
      </c>
      <c r="F44" s="635">
        <v>66</v>
      </c>
      <c r="G44" s="635">
        <v>805</v>
      </c>
      <c r="H44" s="635"/>
    </row>
    <row r="45" spans="1:255">
      <c r="A45" s="631">
        <v>10</v>
      </c>
      <c r="B45" s="636" t="s">
        <v>900</v>
      </c>
      <c r="C45" s="633">
        <f>SUM(C46:C47)</f>
        <v>1434</v>
      </c>
      <c r="D45" s="633">
        <f>SUM(D46:D47)</f>
        <v>5351</v>
      </c>
      <c r="E45" s="633">
        <f>SUM(E46:E47)</f>
        <v>5351</v>
      </c>
      <c r="F45" s="633"/>
      <c r="G45" s="633">
        <f>SUM(G46:G47)</f>
        <v>442</v>
      </c>
      <c r="H45" s="633">
        <f>SUM(H46:H47)</f>
        <v>4359</v>
      </c>
      <c r="I45" s="638"/>
      <c r="J45" s="638"/>
      <c r="K45" s="638"/>
      <c r="L45" s="638"/>
      <c r="M45" s="638"/>
      <c r="N45" s="638"/>
      <c r="O45" s="638"/>
      <c r="P45" s="638"/>
      <c r="Q45" s="638"/>
      <c r="R45" s="638"/>
      <c r="S45" s="638"/>
      <c r="T45" s="638"/>
      <c r="U45" s="638"/>
      <c r="V45" s="638"/>
      <c r="W45" s="638"/>
      <c r="X45" s="638"/>
      <c r="Y45" s="638"/>
      <c r="Z45" s="638"/>
      <c r="AA45" s="638"/>
      <c r="AB45" s="638"/>
      <c r="AC45" s="638"/>
      <c r="AD45" s="638"/>
      <c r="AE45" s="638"/>
      <c r="AF45" s="638"/>
      <c r="AG45" s="638"/>
      <c r="AH45" s="638"/>
      <c r="AI45" s="638"/>
      <c r="AJ45" s="638"/>
      <c r="AK45" s="638"/>
      <c r="AL45" s="638"/>
      <c r="AM45" s="638"/>
      <c r="AN45" s="638"/>
      <c r="AO45" s="638"/>
      <c r="AP45" s="638"/>
      <c r="AQ45" s="638"/>
      <c r="AR45" s="638"/>
      <c r="AS45" s="638"/>
      <c r="AT45" s="638"/>
      <c r="AU45" s="638"/>
      <c r="AV45" s="638"/>
      <c r="AW45" s="638"/>
      <c r="AX45" s="638"/>
      <c r="AY45" s="638"/>
      <c r="AZ45" s="638"/>
      <c r="BA45" s="638"/>
      <c r="BB45" s="638"/>
      <c r="BC45" s="638"/>
      <c r="BD45" s="638"/>
      <c r="BE45" s="638"/>
      <c r="BF45" s="638"/>
      <c r="BG45" s="638"/>
      <c r="BH45" s="638"/>
      <c r="BI45" s="638"/>
      <c r="BJ45" s="638"/>
      <c r="BK45" s="638"/>
      <c r="BL45" s="638"/>
      <c r="BM45" s="638"/>
      <c r="BN45" s="638"/>
      <c r="BO45" s="638"/>
      <c r="BP45" s="638"/>
      <c r="BQ45" s="638"/>
      <c r="BR45" s="638"/>
      <c r="BS45" s="638"/>
      <c r="BT45" s="638"/>
      <c r="BU45" s="638"/>
      <c r="BV45" s="638"/>
      <c r="BW45" s="638"/>
      <c r="BX45" s="638"/>
      <c r="BY45" s="638"/>
      <c r="BZ45" s="638"/>
      <c r="CA45" s="638"/>
      <c r="CB45" s="638"/>
      <c r="CC45" s="638"/>
      <c r="CD45" s="638"/>
      <c r="CE45" s="638"/>
      <c r="CF45" s="638"/>
      <c r="CG45" s="638"/>
      <c r="CH45" s="638"/>
      <c r="CI45" s="638"/>
      <c r="CJ45" s="638"/>
      <c r="CK45" s="638"/>
      <c r="CL45" s="638"/>
      <c r="CM45" s="638"/>
      <c r="CN45" s="638"/>
      <c r="CO45" s="638"/>
      <c r="CP45" s="638"/>
      <c r="CQ45" s="638"/>
      <c r="CR45" s="638"/>
      <c r="CS45" s="638"/>
      <c r="CT45" s="638"/>
      <c r="CU45" s="638"/>
      <c r="CV45" s="638"/>
      <c r="CW45" s="638"/>
      <c r="CX45" s="638"/>
      <c r="CY45" s="638"/>
      <c r="CZ45" s="638"/>
      <c r="DA45" s="638"/>
      <c r="DB45" s="638"/>
      <c r="DC45" s="638"/>
      <c r="DD45" s="638"/>
      <c r="DE45" s="638"/>
      <c r="DF45" s="638"/>
      <c r="DG45" s="638"/>
      <c r="DH45" s="638"/>
      <c r="DI45" s="638"/>
      <c r="DJ45" s="638"/>
      <c r="DK45" s="638"/>
      <c r="DL45" s="638"/>
      <c r="DM45" s="638"/>
      <c r="DN45" s="638"/>
      <c r="DO45" s="638"/>
      <c r="DP45" s="638"/>
      <c r="DQ45" s="638"/>
      <c r="DR45" s="638"/>
      <c r="DS45" s="638"/>
      <c r="DT45" s="638"/>
      <c r="DU45" s="638"/>
      <c r="DV45" s="638"/>
      <c r="DW45" s="638"/>
      <c r="DX45" s="638"/>
      <c r="DY45" s="638"/>
      <c r="DZ45" s="638"/>
      <c r="EA45" s="638"/>
      <c r="EB45" s="638"/>
      <c r="EC45" s="638"/>
      <c r="ED45" s="638"/>
      <c r="EE45" s="638"/>
      <c r="EF45" s="638"/>
      <c r="EG45" s="638"/>
      <c r="EH45" s="638"/>
      <c r="EI45" s="638"/>
      <c r="EJ45" s="638"/>
      <c r="EK45" s="638"/>
      <c r="EL45" s="638"/>
      <c r="EM45" s="638"/>
      <c r="EN45" s="638"/>
      <c r="EO45" s="638"/>
      <c r="EP45" s="638"/>
      <c r="EQ45" s="638"/>
      <c r="ER45" s="638"/>
      <c r="ES45" s="638"/>
      <c r="ET45" s="638"/>
      <c r="EU45" s="638"/>
      <c r="EV45" s="638"/>
      <c r="EW45" s="638"/>
      <c r="EX45" s="638"/>
      <c r="EY45" s="638"/>
      <c r="EZ45" s="638"/>
      <c r="FA45" s="638"/>
      <c r="FB45" s="638"/>
      <c r="FC45" s="638"/>
      <c r="FD45" s="638"/>
      <c r="FE45" s="638"/>
      <c r="FF45" s="638"/>
      <c r="FG45" s="638"/>
      <c r="FH45" s="638"/>
      <c r="FI45" s="638"/>
      <c r="FJ45" s="638"/>
      <c r="FK45" s="638"/>
      <c r="FL45" s="638"/>
      <c r="FM45" s="638"/>
      <c r="FN45" s="638"/>
      <c r="FO45" s="638"/>
      <c r="FP45" s="638"/>
      <c r="FQ45" s="638"/>
      <c r="FR45" s="638"/>
      <c r="FS45" s="638"/>
      <c r="FT45" s="638"/>
      <c r="FU45" s="638"/>
      <c r="FV45" s="638"/>
      <c r="FW45" s="638"/>
      <c r="FX45" s="638"/>
      <c r="FY45" s="638"/>
      <c r="FZ45" s="638"/>
      <c r="GA45" s="638"/>
      <c r="GB45" s="638"/>
      <c r="GC45" s="638"/>
      <c r="GD45" s="638"/>
      <c r="GE45" s="638"/>
      <c r="GF45" s="638"/>
      <c r="GG45" s="638"/>
      <c r="GH45" s="638"/>
      <c r="GI45" s="638"/>
      <c r="GJ45" s="638"/>
      <c r="GK45" s="638"/>
      <c r="GL45" s="638"/>
      <c r="GM45" s="638"/>
      <c r="GN45" s="638"/>
      <c r="GO45" s="638"/>
      <c r="GP45" s="638"/>
      <c r="GQ45" s="638"/>
      <c r="GR45" s="638"/>
      <c r="GS45" s="638"/>
      <c r="GT45" s="638"/>
      <c r="GU45" s="638"/>
      <c r="GV45" s="638"/>
      <c r="GW45" s="638"/>
      <c r="GX45" s="638"/>
      <c r="GY45" s="638"/>
      <c r="GZ45" s="638"/>
      <c r="HA45" s="638"/>
      <c r="HB45" s="638"/>
      <c r="HC45" s="638"/>
      <c r="HD45" s="638"/>
      <c r="HE45" s="638"/>
      <c r="HF45" s="638"/>
      <c r="HG45" s="638"/>
      <c r="HH45" s="638"/>
      <c r="HI45" s="638"/>
      <c r="HJ45" s="638"/>
      <c r="HK45" s="638"/>
      <c r="HL45" s="638"/>
      <c r="HM45" s="638"/>
      <c r="HN45" s="638"/>
      <c r="HO45" s="638"/>
      <c r="HP45" s="638"/>
      <c r="HQ45" s="638"/>
      <c r="HR45" s="638"/>
      <c r="HS45" s="638"/>
      <c r="HT45" s="638"/>
      <c r="HU45" s="638"/>
      <c r="HV45" s="638"/>
      <c r="HW45" s="638"/>
      <c r="HX45" s="638"/>
      <c r="HY45" s="638"/>
      <c r="HZ45" s="638"/>
      <c r="IA45" s="638"/>
      <c r="IB45" s="638"/>
      <c r="IC45" s="638"/>
      <c r="ID45" s="638"/>
      <c r="IE45" s="638"/>
      <c r="IF45" s="638"/>
      <c r="IG45" s="638"/>
      <c r="IH45" s="638"/>
      <c r="II45" s="638"/>
      <c r="IJ45" s="638"/>
      <c r="IK45" s="638"/>
      <c r="IL45" s="638"/>
      <c r="IM45" s="638"/>
      <c r="IN45" s="638"/>
      <c r="IO45" s="638"/>
      <c r="IP45" s="638"/>
      <c r="IQ45" s="638"/>
      <c r="IR45" s="638"/>
      <c r="IS45" s="638"/>
      <c r="IT45" s="638"/>
      <c r="IU45" s="638"/>
    </row>
    <row r="46" spans="1:255">
      <c r="A46" s="637"/>
      <c r="B46" s="634" t="s">
        <v>890</v>
      </c>
      <c r="C46" s="635">
        <v>442</v>
      </c>
      <c r="D46" s="635"/>
      <c r="E46" s="635"/>
      <c r="F46" s="635"/>
      <c r="G46" s="635">
        <v>442</v>
      </c>
      <c r="H46" s="635"/>
    </row>
    <row r="47" spans="1:255">
      <c r="A47" s="637"/>
      <c r="B47" s="634" t="s">
        <v>885</v>
      </c>
      <c r="C47" s="635">
        <v>992</v>
      </c>
      <c r="D47" s="635">
        <v>5351</v>
      </c>
      <c r="E47" s="635">
        <v>5351</v>
      </c>
      <c r="F47" s="635"/>
      <c r="G47" s="635"/>
      <c r="H47" s="635">
        <v>4359</v>
      </c>
    </row>
    <row r="48" spans="1:255">
      <c r="A48" s="631">
        <v>11</v>
      </c>
      <c r="B48" s="636" t="s">
        <v>901</v>
      </c>
      <c r="C48" s="633">
        <f>C49+C50</f>
        <v>62044</v>
      </c>
      <c r="D48" s="633">
        <f>D49+D50</f>
        <v>7644</v>
      </c>
      <c r="E48" s="633">
        <f>E49+E50</f>
        <v>7644</v>
      </c>
      <c r="F48" s="633"/>
      <c r="G48" s="633">
        <f>G49+G50</f>
        <v>58575</v>
      </c>
      <c r="H48" s="633">
        <f>H49+H50</f>
        <v>4175</v>
      </c>
      <c r="I48" s="627"/>
      <c r="J48" s="627"/>
      <c r="K48" s="627"/>
      <c r="L48" s="627"/>
      <c r="M48" s="627"/>
      <c r="N48" s="627"/>
      <c r="O48" s="627"/>
      <c r="P48" s="627"/>
      <c r="Q48" s="627"/>
      <c r="R48" s="627"/>
      <c r="S48" s="627"/>
      <c r="T48" s="627"/>
      <c r="U48" s="627"/>
      <c r="V48" s="627"/>
      <c r="W48" s="627"/>
      <c r="X48" s="627"/>
      <c r="Y48" s="627"/>
      <c r="Z48" s="627"/>
      <c r="AA48" s="627"/>
      <c r="AB48" s="627"/>
      <c r="AC48" s="627"/>
      <c r="AD48" s="627"/>
      <c r="AE48" s="627"/>
      <c r="AF48" s="627"/>
      <c r="AG48" s="627"/>
      <c r="AH48" s="627"/>
      <c r="AI48" s="627"/>
      <c r="AJ48" s="627"/>
      <c r="AK48" s="627"/>
      <c r="AL48" s="627"/>
      <c r="AM48" s="627"/>
      <c r="AN48" s="627"/>
      <c r="AO48" s="627"/>
      <c r="AP48" s="627"/>
      <c r="AQ48" s="627"/>
      <c r="AR48" s="627"/>
      <c r="AS48" s="627"/>
      <c r="AT48" s="627"/>
      <c r="AU48" s="627"/>
      <c r="AV48" s="627"/>
      <c r="AW48" s="627"/>
      <c r="AX48" s="627"/>
      <c r="AY48" s="627"/>
      <c r="AZ48" s="627"/>
      <c r="BA48" s="627"/>
      <c r="BB48" s="627"/>
      <c r="BC48" s="627"/>
      <c r="BD48" s="627"/>
      <c r="BE48" s="627"/>
      <c r="BF48" s="627"/>
      <c r="BG48" s="627"/>
      <c r="BH48" s="627"/>
      <c r="BI48" s="627"/>
      <c r="BJ48" s="627"/>
      <c r="BK48" s="627"/>
      <c r="BL48" s="627"/>
      <c r="BM48" s="627"/>
      <c r="BN48" s="627"/>
      <c r="BO48" s="627"/>
      <c r="BP48" s="627"/>
      <c r="BQ48" s="627"/>
      <c r="BR48" s="627"/>
      <c r="BS48" s="627"/>
      <c r="BT48" s="627"/>
      <c r="BU48" s="627"/>
      <c r="BV48" s="627"/>
      <c r="BW48" s="627"/>
      <c r="BX48" s="627"/>
      <c r="BY48" s="627"/>
      <c r="BZ48" s="627"/>
      <c r="CA48" s="627"/>
      <c r="CB48" s="627"/>
      <c r="CC48" s="627"/>
      <c r="CD48" s="627"/>
      <c r="CE48" s="627"/>
      <c r="CF48" s="627"/>
      <c r="CG48" s="627"/>
      <c r="CH48" s="627"/>
      <c r="CI48" s="627"/>
      <c r="CJ48" s="627"/>
      <c r="CK48" s="627"/>
      <c r="CL48" s="627"/>
      <c r="CM48" s="627"/>
      <c r="CN48" s="627"/>
      <c r="CO48" s="627"/>
      <c r="CP48" s="627"/>
      <c r="CQ48" s="627"/>
      <c r="CR48" s="627"/>
      <c r="CS48" s="627"/>
      <c r="CT48" s="627"/>
      <c r="CU48" s="627"/>
      <c r="CV48" s="627"/>
      <c r="CW48" s="627"/>
      <c r="CX48" s="627"/>
      <c r="CY48" s="627"/>
      <c r="CZ48" s="627"/>
      <c r="DA48" s="627"/>
      <c r="DB48" s="627"/>
      <c r="DC48" s="627"/>
      <c r="DD48" s="627"/>
      <c r="DE48" s="627"/>
      <c r="DF48" s="627"/>
      <c r="DG48" s="627"/>
      <c r="DH48" s="627"/>
      <c r="DI48" s="627"/>
      <c r="DJ48" s="627"/>
      <c r="DK48" s="627"/>
      <c r="DL48" s="627"/>
      <c r="DM48" s="627"/>
      <c r="DN48" s="627"/>
      <c r="DO48" s="627"/>
      <c r="DP48" s="627"/>
      <c r="DQ48" s="627"/>
      <c r="DR48" s="627"/>
      <c r="DS48" s="627"/>
      <c r="DT48" s="627"/>
      <c r="DU48" s="627"/>
      <c r="DV48" s="627"/>
      <c r="DW48" s="627"/>
      <c r="DX48" s="627"/>
      <c r="DY48" s="627"/>
      <c r="DZ48" s="627"/>
      <c r="EA48" s="627"/>
      <c r="EB48" s="627"/>
      <c r="EC48" s="627"/>
      <c r="ED48" s="627"/>
      <c r="EE48" s="627"/>
      <c r="EF48" s="627"/>
      <c r="EG48" s="627"/>
      <c r="EH48" s="627"/>
      <c r="EI48" s="627"/>
      <c r="EJ48" s="627"/>
      <c r="EK48" s="627"/>
      <c r="EL48" s="627"/>
      <c r="EM48" s="627"/>
      <c r="EN48" s="627"/>
      <c r="EO48" s="627"/>
      <c r="EP48" s="627"/>
      <c r="EQ48" s="627"/>
      <c r="ER48" s="627"/>
      <c r="ES48" s="627"/>
      <c r="ET48" s="627"/>
      <c r="EU48" s="627"/>
      <c r="EV48" s="627"/>
      <c r="EW48" s="627"/>
      <c r="EX48" s="627"/>
      <c r="EY48" s="627"/>
      <c r="EZ48" s="627"/>
      <c r="FA48" s="627"/>
      <c r="FB48" s="627"/>
      <c r="FC48" s="627"/>
      <c r="FD48" s="627"/>
      <c r="FE48" s="627"/>
      <c r="FF48" s="627"/>
      <c r="FG48" s="627"/>
      <c r="FH48" s="627"/>
      <c r="FI48" s="627"/>
      <c r="FJ48" s="627"/>
      <c r="FK48" s="627"/>
      <c r="FL48" s="627"/>
      <c r="FM48" s="627"/>
      <c r="FN48" s="627"/>
      <c r="FO48" s="627"/>
      <c r="FP48" s="627"/>
      <c r="FQ48" s="627"/>
      <c r="FR48" s="627"/>
      <c r="FS48" s="627"/>
      <c r="FT48" s="627"/>
      <c r="FU48" s="627"/>
      <c r="FV48" s="627"/>
      <c r="FW48" s="627"/>
      <c r="FX48" s="627"/>
      <c r="FY48" s="627"/>
      <c r="FZ48" s="627"/>
      <c r="GA48" s="627"/>
      <c r="GB48" s="627"/>
      <c r="GC48" s="627"/>
      <c r="GD48" s="627"/>
      <c r="GE48" s="627"/>
      <c r="GF48" s="627"/>
      <c r="GG48" s="627"/>
      <c r="GH48" s="627"/>
      <c r="GI48" s="627"/>
      <c r="GJ48" s="627"/>
      <c r="GK48" s="627"/>
      <c r="GL48" s="627"/>
      <c r="GM48" s="627"/>
      <c r="GN48" s="627"/>
      <c r="GO48" s="627"/>
      <c r="GP48" s="627"/>
      <c r="GQ48" s="627"/>
      <c r="GR48" s="627"/>
      <c r="GS48" s="627"/>
      <c r="GT48" s="627"/>
      <c r="GU48" s="627"/>
      <c r="GV48" s="627"/>
      <c r="GW48" s="627"/>
      <c r="GX48" s="627"/>
      <c r="GY48" s="627"/>
      <c r="GZ48" s="627"/>
      <c r="HA48" s="627"/>
      <c r="HB48" s="627"/>
      <c r="HC48" s="627"/>
      <c r="HD48" s="627"/>
      <c r="HE48" s="627"/>
      <c r="HF48" s="627"/>
      <c r="HG48" s="627"/>
      <c r="HH48" s="627"/>
      <c r="HI48" s="627"/>
      <c r="HJ48" s="627"/>
      <c r="HK48" s="627"/>
      <c r="HL48" s="627"/>
      <c r="HM48" s="627"/>
      <c r="HN48" s="627"/>
      <c r="HO48" s="627"/>
      <c r="HP48" s="627"/>
      <c r="HQ48" s="627"/>
      <c r="HR48" s="627"/>
      <c r="HS48" s="627"/>
      <c r="HT48" s="627"/>
      <c r="HU48" s="627"/>
      <c r="HV48" s="627"/>
      <c r="HW48" s="627"/>
      <c r="HX48" s="627"/>
      <c r="HY48" s="627"/>
      <c r="HZ48" s="627"/>
      <c r="IA48" s="627"/>
      <c r="IB48" s="627"/>
      <c r="IC48" s="627"/>
      <c r="ID48" s="627"/>
      <c r="IE48" s="627"/>
      <c r="IF48" s="627"/>
      <c r="IG48" s="627"/>
      <c r="IH48" s="627"/>
      <c r="II48" s="627"/>
      <c r="IJ48" s="627"/>
      <c r="IK48" s="627"/>
      <c r="IL48" s="627"/>
      <c r="IM48" s="627"/>
      <c r="IN48" s="627"/>
      <c r="IO48" s="627"/>
      <c r="IP48" s="627"/>
      <c r="IQ48" s="627"/>
      <c r="IR48" s="627"/>
      <c r="IS48" s="627"/>
      <c r="IT48" s="627"/>
      <c r="IU48" s="627"/>
    </row>
    <row r="49" spans="1:255">
      <c r="A49" s="637"/>
      <c r="B49" s="634" t="s">
        <v>885</v>
      </c>
      <c r="C49" s="635">
        <v>1210</v>
      </c>
      <c r="D49" s="635"/>
      <c r="E49" s="635"/>
      <c r="F49" s="635"/>
      <c r="G49" s="635">
        <v>1210</v>
      </c>
      <c r="H49" s="635">
        <v>0</v>
      </c>
    </row>
    <row r="50" spans="1:255" ht="19.5">
      <c r="A50" s="639"/>
      <c r="B50" s="640" t="s">
        <v>902</v>
      </c>
      <c r="C50" s="641">
        <f>SUM(C51:C52)</f>
        <v>60834</v>
      </c>
      <c r="D50" s="641">
        <f>SUM(D51:D52)</f>
        <v>7644</v>
      </c>
      <c r="E50" s="641">
        <f>SUM(E51:E52)</f>
        <v>7644</v>
      </c>
      <c r="F50" s="641"/>
      <c r="G50" s="641">
        <f>SUM(G51:G52)</f>
        <v>57365</v>
      </c>
      <c r="H50" s="641">
        <f>SUM(H51:H52)</f>
        <v>4175</v>
      </c>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L50" s="642"/>
      <c r="AM50" s="642"/>
      <c r="AN50" s="642"/>
      <c r="AO50" s="642"/>
      <c r="AP50" s="642"/>
      <c r="AQ50" s="642"/>
      <c r="AR50" s="642"/>
      <c r="AS50" s="642"/>
      <c r="AT50" s="642"/>
      <c r="AU50" s="642"/>
      <c r="AV50" s="642"/>
      <c r="AW50" s="642"/>
      <c r="AX50" s="642"/>
      <c r="AY50" s="642"/>
      <c r="AZ50" s="642"/>
      <c r="BA50" s="642"/>
      <c r="BB50" s="642"/>
      <c r="BC50" s="642"/>
      <c r="BD50" s="642"/>
      <c r="BE50" s="642"/>
      <c r="BF50" s="642"/>
      <c r="BG50" s="642"/>
      <c r="BH50" s="642"/>
      <c r="BI50" s="642"/>
      <c r="BJ50" s="642"/>
      <c r="BK50" s="642"/>
      <c r="BL50" s="642"/>
      <c r="BM50" s="642"/>
      <c r="BN50" s="642"/>
      <c r="BO50" s="642"/>
      <c r="BP50" s="642"/>
      <c r="BQ50" s="642"/>
      <c r="BR50" s="642"/>
      <c r="BS50" s="642"/>
      <c r="BT50" s="642"/>
      <c r="BU50" s="642"/>
      <c r="BV50" s="642"/>
      <c r="BW50" s="642"/>
      <c r="BX50" s="642"/>
      <c r="BY50" s="642"/>
      <c r="BZ50" s="642"/>
      <c r="CA50" s="642"/>
      <c r="CB50" s="642"/>
      <c r="CC50" s="642"/>
      <c r="CD50" s="642"/>
      <c r="CE50" s="642"/>
      <c r="CF50" s="642"/>
      <c r="CG50" s="642"/>
      <c r="CH50" s="642"/>
      <c r="CI50" s="642"/>
      <c r="CJ50" s="642"/>
      <c r="CK50" s="642"/>
      <c r="CL50" s="642"/>
      <c r="CM50" s="642"/>
      <c r="CN50" s="642"/>
      <c r="CO50" s="642"/>
      <c r="CP50" s="642"/>
      <c r="CQ50" s="642"/>
      <c r="CR50" s="642"/>
      <c r="CS50" s="642"/>
      <c r="CT50" s="642"/>
      <c r="CU50" s="642"/>
      <c r="CV50" s="642"/>
      <c r="CW50" s="642"/>
      <c r="CX50" s="642"/>
      <c r="CY50" s="642"/>
      <c r="CZ50" s="642"/>
      <c r="DA50" s="642"/>
      <c r="DB50" s="642"/>
      <c r="DC50" s="642"/>
      <c r="DD50" s="642"/>
      <c r="DE50" s="642"/>
      <c r="DF50" s="642"/>
      <c r="DG50" s="642"/>
      <c r="DH50" s="642"/>
      <c r="DI50" s="642"/>
      <c r="DJ50" s="642"/>
      <c r="DK50" s="642"/>
      <c r="DL50" s="642"/>
      <c r="DM50" s="642"/>
      <c r="DN50" s="642"/>
      <c r="DO50" s="642"/>
      <c r="DP50" s="642"/>
      <c r="DQ50" s="642"/>
      <c r="DR50" s="642"/>
      <c r="DS50" s="642"/>
      <c r="DT50" s="642"/>
      <c r="DU50" s="642"/>
      <c r="DV50" s="642"/>
      <c r="DW50" s="642"/>
      <c r="DX50" s="642"/>
      <c r="DY50" s="642"/>
      <c r="DZ50" s="642"/>
      <c r="EA50" s="642"/>
      <c r="EB50" s="642"/>
      <c r="EC50" s="642"/>
      <c r="ED50" s="642"/>
      <c r="EE50" s="642"/>
      <c r="EF50" s="642"/>
      <c r="EG50" s="642"/>
      <c r="EH50" s="642"/>
      <c r="EI50" s="642"/>
      <c r="EJ50" s="642"/>
      <c r="EK50" s="642"/>
      <c r="EL50" s="642"/>
      <c r="EM50" s="642"/>
      <c r="EN50" s="642"/>
      <c r="EO50" s="642"/>
      <c r="EP50" s="642"/>
      <c r="EQ50" s="642"/>
      <c r="ER50" s="642"/>
      <c r="ES50" s="642"/>
      <c r="ET50" s="642"/>
      <c r="EU50" s="642"/>
      <c r="EV50" s="642"/>
      <c r="EW50" s="642"/>
      <c r="EX50" s="642"/>
      <c r="EY50" s="642"/>
      <c r="EZ50" s="642"/>
      <c r="FA50" s="642"/>
      <c r="FB50" s="642"/>
      <c r="FC50" s="642"/>
      <c r="FD50" s="642"/>
      <c r="FE50" s="642"/>
      <c r="FF50" s="642"/>
      <c r="FG50" s="642"/>
      <c r="FH50" s="642"/>
      <c r="FI50" s="642"/>
      <c r="FJ50" s="642"/>
      <c r="FK50" s="642"/>
      <c r="FL50" s="642"/>
      <c r="FM50" s="642"/>
      <c r="FN50" s="642"/>
      <c r="FO50" s="642"/>
      <c r="FP50" s="642"/>
      <c r="FQ50" s="642"/>
      <c r="FR50" s="642"/>
      <c r="FS50" s="642"/>
      <c r="FT50" s="642"/>
      <c r="FU50" s="642"/>
      <c r="FV50" s="642"/>
      <c r="FW50" s="642"/>
      <c r="FX50" s="642"/>
      <c r="FY50" s="642"/>
      <c r="FZ50" s="642"/>
      <c r="GA50" s="642"/>
      <c r="GB50" s="642"/>
      <c r="GC50" s="642"/>
      <c r="GD50" s="642"/>
      <c r="GE50" s="642"/>
      <c r="GF50" s="642"/>
      <c r="GG50" s="642"/>
      <c r="GH50" s="642"/>
      <c r="GI50" s="642"/>
      <c r="GJ50" s="642"/>
      <c r="GK50" s="642"/>
      <c r="GL50" s="642"/>
      <c r="GM50" s="642"/>
      <c r="GN50" s="642"/>
      <c r="GO50" s="642"/>
      <c r="GP50" s="642"/>
      <c r="GQ50" s="642"/>
      <c r="GR50" s="642"/>
      <c r="GS50" s="642"/>
      <c r="GT50" s="642"/>
      <c r="GU50" s="642"/>
      <c r="GV50" s="642"/>
      <c r="GW50" s="642"/>
      <c r="GX50" s="642"/>
      <c r="GY50" s="642"/>
      <c r="GZ50" s="642"/>
      <c r="HA50" s="642"/>
      <c r="HB50" s="642"/>
      <c r="HC50" s="642"/>
      <c r="HD50" s="642"/>
      <c r="HE50" s="642"/>
      <c r="HF50" s="642"/>
      <c r="HG50" s="642"/>
      <c r="HH50" s="642"/>
      <c r="HI50" s="642"/>
      <c r="HJ50" s="642"/>
      <c r="HK50" s="642"/>
      <c r="HL50" s="642"/>
      <c r="HM50" s="642"/>
      <c r="HN50" s="642"/>
      <c r="HO50" s="642"/>
      <c r="HP50" s="642"/>
      <c r="HQ50" s="642"/>
      <c r="HR50" s="642"/>
      <c r="HS50" s="642"/>
      <c r="HT50" s="642"/>
      <c r="HU50" s="642"/>
      <c r="HV50" s="642"/>
      <c r="HW50" s="642"/>
      <c r="HX50" s="642"/>
      <c r="HY50" s="642"/>
      <c r="HZ50" s="642"/>
      <c r="IA50" s="642"/>
      <c r="IB50" s="642"/>
      <c r="IC50" s="642"/>
      <c r="ID50" s="642"/>
      <c r="IE50" s="642"/>
      <c r="IF50" s="642"/>
      <c r="IG50" s="642"/>
      <c r="IH50" s="642"/>
      <c r="II50" s="642"/>
      <c r="IJ50" s="642"/>
      <c r="IK50" s="642"/>
      <c r="IL50" s="642"/>
      <c r="IM50" s="642"/>
      <c r="IN50" s="642"/>
      <c r="IO50" s="642"/>
      <c r="IP50" s="642"/>
      <c r="IQ50" s="642"/>
      <c r="IR50" s="642"/>
      <c r="IS50" s="642"/>
      <c r="IT50" s="642"/>
      <c r="IU50" s="642"/>
    </row>
    <row r="51" spans="1:255">
      <c r="A51" s="637"/>
      <c r="B51" s="634" t="s">
        <v>903</v>
      </c>
      <c r="C51" s="635">
        <v>58060</v>
      </c>
      <c r="D51" s="635">
        <v>2805</v>
      </c>
      <c r="E51" s="635">
        <v>2805</v>
      </c>
      <c r="F51" s="635"/>
      <c r="G51" s="635">
        <v>57365</v>
      </c>
      <c r="H51" s="635">
        <v>2110</v>
      </c>
    </row>
    <row r="52" spans="1:255">
      <c r="A52" s="637"/>
      <c r="B52" s="634" t="s">
        <v>904</v>
      </c>
      <c r="C52" s="635">
        <v>2774</v>
      </c>
      <c r="D52" s="635">
        <v>4839</v>
      </c>
      <c r="E52" s="635">
        <v>4839</v>
      </c>
      <c r="F52" s="635"/>
      <c r="G52" s="635"/>
      <c r="H52" s="635">
        <v>2065</v>
      </c>
    </row>
    <row r="53" spans="1:255">
      <c r="A53" s="631">
        <v>12</v>
      </c>
      <c r="B53" s="636" t="s">
        <v>641</v>
      </c>
      <c r="C53" s="633">
        <f t="shared" ref="C53:H53" si="3">SUM(C54:C55)</f>
        <v>36260</v>
      </c>
      <c r="D53" s="633">
        <f t="shared" si="3"/>
        <v>22282</v>
      </c>
      <c r="E53" s="633">
        <f t="shared" si="3"/>
        <v>21802</v>
      </c>
      <c r="F53" s="633">
        <f t="shared" si="3"/>
        <v>480</v>
      </c>
      <c r="G53" s="633">
        <f t="shared" si="3"/>
        <v>26729</v>
      </c>
      <c r="H53" s="633">
        <f t="shared" si="3"/>
        <v>12751</v>
      </c>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27"/>
      <c r="AH53" s="627"/>
      <c r="AI53" s="627"/>
      <c r="AJ53" s="627"/>
      <c r="AK53" s="627"/>
      <c r="AL53" s="627"/>
      <c r="AM53" s="627"/>
      <c r="AN53" s="627"/>
      <c r="AO53" s="627"/>
      <c r="AP53" s="627"/>
      <c r="AQ53" s="627"/>
      <c r="AR53" s="627"/>
      <c r="AS53" s="627"/>
      <c r="AT53" s="627"/>
      <c r="AU53" s="627"/>
      <c r="AV53" s="627"/>
      <c r="AW53" s="627"/>
      <c r="AX53" s="627"/>
      <c r="AY53" s="627"/>
      <c r="AZ53" s="627"/>
      <c r="BA53" s="627"/>
      <c r="BB53" s="627"/>
      <c r="BC53" s="627"/>
      <c r="BD53" s="627"/>
      <c r="BE53" s="627"/>
      <c r="BF53" s="627"/>
      <c r="BG53" s="627"/>
      <c r="BH53" s="627"/>
      <c r="BI53" s="627"/>
      <c r="BJ53" s="627"/>
      <c r="BK53" s="627"/>
      <c r="BL53" s="627"/>
      <c r="BM53" s="627"/>
      <c r="BN53" s="627"/>
      <c r="BO53" s="627"/>
      <c r="BP53" s="627"/>
      <c r="BQ53" s="627"/>
      <c r="BR53" s="627"/>
      <c r="BS53" s="627"/>
      <c r="BT53" s="627"/>
      <c r="BU53" s="627"/>
      <c r="BV53" s="627"/>
      <c r="BW53" s="627"/>
      <c r="BX53" s="627"/>
      <c r="BY53" s="627"/>
      <c r="BZ53" s="627"/>
      <c r="CA53" s="627"/>
      <c r="CB53" s="627"/>
      <c r="CC53" s="627"/>
      <c r="CD53" s="627"/>
      <c r="CE53" s="627"/>
      <c r="CF53" s="627"/>
      <c r="CG53" s="627"/>
      <c r="CH53" s="627"/>
      <c r="CI53" s="627"/>
      <c r="CJ53" s="627"/>
      <c r="CK53" s="627"/>
      <c r="CL53" s="627"/>
      <c r="CM53" s="627"/>
      <c r="CN53" s="627"/>
      <c r="CO53" s="627"/>
      <c r="CP53" s="627"/>
      <c r="CQ53" s="627"/>
      <c r="CR53" s="627"/>
      <c r="CS53" s="627"/>
      <c r="CT53" s="627"/>
      <c r="CU53" s="627"/>
      <c r="CV53" s="627"/>
      <c r="CW53" s="627"/>
      <c r="CX53" s="627"/>
      <c r="CY53" s="627"/>
      <c r="CZ53" s="627"/>
      <c r="DA53" s="627"/>
      <c r="DB53" s="627"/>
      <c r="DC53" s="627"/>
      <c r="DD53" s="627"/>
      <c r="DE53" s="627"/>
      <c r="DF53" s="627"/>
      <c r="DG53" s="627"/>
      <c r="DH53" s="627"/>
      <c r="DI53" s="627"/>
      <c r="DJ53" s="627"/>
      <c r="DK53" s="627"/>
      <c r="DL53" s="627"/>
      <c r="DM53" s="627"/>
      <c r="DN53" s="627"/>
      <c r="DO53" s="627"/>
      <c r="DP53" s="627"/>
      <c r="DQ53" s="627"/>
      <c r="DR53" s="627"/>
      <c r="DS53" s="627"/>
      <c r="DT53" s="627"/>
      <c r="DU53" s="627"/>
      <c r="DV53" s="627"/>
      <c r="DW53" s="627"/>
      <c r="DX53" s="627"/>
      <c r="DY53" s="627"/>
      <c r="DZ53" s="627"/>
      <c r="EA53" s="627"/>
      <c r="EB53" s="627"/>
      <c r="EC53" s="627"/>
      <c r="ED53" s="627"/>
      <c r="EE53" s="627"/>
      <c r="EF53" s="627"/>
      <c r="EG53" s="627"/>
      <c r="EH53" s="627"/>
      <c r="EI53" s="627"/>
      <c r="EJ53" s="627"/>
      <c r="EK53" s="627"/>
      <c r="EL53" s="627"/>
      <c r="EM53" s="627"/>
      <c r="EN53" s="627"/>
      <c r="EO53" s="627"/>
      <c r="EP53" s="627"/>
      <c r="EQ53" s="627"/>
      <c r="ER53" s="627"/>
      <c r="ES53" s="627"/>
      <c r="ET53" s="627"/>
      <c r="EU53" s="627"/>
      <c r="EV53" s="627"/>
      <c r="EW53" s="627"/>
      <c r="EX53" s="627"/>
      <c r="EY53" s="627"/>
      <c r="EZ53" s="627"/>
      <c r="FA53" s="627"/>
      <c r="FB53" s="627"/>
      <c r="FC53" s="627"/>
      <c r="FD53" s="627"/>
      <c r="FE53" s="627"/>
      <c r="FF53" s="627"/>
      <c r="FG53" s="627"/>
      <c r="FH53" s="627"/>
      <c r="FI53" s="627"/>
      <c r="FJ53" s="627"/>
      <c r="FK53" s="627"/>
      <c r="FL53" s="627"/>
      <c r="FM53" s="627"/>
      <c r="FN53" s="627"/>
      <c r="FO53" s="627"/>
      <c r="FP53" s="627"/>
      <c r="FQ53" s="627"/>
      <c r="FR53" s="627"/>
      <c r="FS53" s="627"/>
      <c r="FT53" s="627"/>
      <c r="FU53" s="627"/>
      <c r="FV53" s="627"/>
      <c r="FW53" s="627"/>
      <c r="FX53" s="627"/>
      <c r="FY53" s="627"/>
      <c r="FZ53" s="627"/>
      <c r="GA53" s="627"/>
      <c r="GB53" s="627"/>
      <c r="GC53" s="627"/>
      <c r="GD53" s="627"/>
      <c r="GE53" s="627"/>
      <c r="GF53" s="627"/>
      <c r="GG53" s="627"/>
      <c r="GH53" s="627"/>
      <c r="GI53" s="627"/>
      <c r="GJ53" s="627"/>
      <c r="GK53" s="627"/>
      <c r="GL53" s="627"/>
      <c r="GM53" s="627"/>
      <c r="GN53" s="627"/>
      <c r="GO53" s="627"/>
      <c r="GP53" s="627"/>
      <c r="GQ53" s="627"/>
      <c r="GR53" s="627"/>
      <c r="GS53" s="627"/>
      <c r="GT53" s="627"/>
      <c r="GU53" s="627"/>
      <c r="GV53" s="627"/>
      <c r="GW53" s="627"/>
      <c r="GX53" s="627"/>
      <c r="GY53" s="627"/>
      <c r="GZ53" s="627"/>
      <c r="HA53" s="627"/>
      <c r="HB53" s="627"/>
      <c r="HC53" s="627"/>
      <c r="HD53" s="627"/>
      <c r="HE53" s="627"/>
      <c r="HF53" s="627"/>
      <c r="HG53" s="627"/>
      <c r="HH53" s="627"/>
      <c r="HI53" s="627"/>
      <c r="HJ53" s="627"/>
      <c r="HK53" s="627"/>
      <c r="HL53" s="627"/>
      <c r="HM53" s="627"/>
      <c r="HN53" s="627"/>
      <c r="HO53" s="627"/>
      <c r="HP53" s="627"/>
      <c r="HQ53" s="627"/>
      <c r="HR53" s="627"/>
      <c r="HS53" s="627"/>
      <c r="HT53" s="627"/>
      <c r="HU53" s="627"/>
      <c r="HV53" s="627"/>
      <c r="HW53" s="627"/>
      <c r="HX53" s="627"/>
      <c r="HY53" s="627"/>
      <c r="HZ53" s="627"/>
      <c r="IA53" s="627"/>
      <c r="IB53" s="627"/>
      <c r="IC53" s="627"/>
      <c r="ID53" s="627"/>
      <c r="IE53" s="627"/>
      <c r="IF53" s="627"/>
      <c r="IG53" s="627"/>
      <c r="IH53" s="627"/>
      <c r="II53" s="627"/>
      <c r="IJ53" s="627"/>
      <c r="IK53" s="627"/>
      <c r="IL53" s="627"/>
      <c r="IM53" s="627"/>
      <c r="IN53" s="627"/>
      <c r="IO53" s="627"/>
      <c r="IP53" s="627"/>
      <c r="IQ53" s="627"/>
      <c r="IR53" s="627"/>
      <c r="IS53" s="627"/>
      <c r="IT53" s="627"/>
      <c r="IU53" s="627"/>
    </row>
    <row r="54" spans="1:255">
      <c r="A54" s="637"/>
      <c r="B54" s="634" t="s">
        <v>905</v>
      </c>
      <c r="C54" s="635">
        <v>35135</v>
      </c>
      <c r="D54" s="635">
        <v>21271</v>
      </c>
      <c r="E54" s="635">
        <v>21271</v>
      </c>
      <c r="F54" s="635"/>
      <c r="G54" s="635">
        <v>26615</v>
      </c>
      <c r="H54" s="635">
        <v>12751</v>
      </c>
    </row>
    <row r="55" spans="1:255">
      <c r="A55" s="637"/>
      <c r="B55" s="634" t="s">
        <v>885</v>
      </c>
      <c r="C55" s="635">
        <v>1125</v>
      </c>
      <c r="D55" s="635">
        <v>1011</v>
      </c>
      <c r="E55" s="635">
        <v>531</v>
      </c>
      <c r="F55" s="635">
        <v>480</v>
      </c>
      <c r="G55" s="635">
        <v>114</v>
      </c>
      <c r="H55" s="635">
        <v>0</v>
      </c>
    </row>
    <row r="56" spans="1:255" ht="33.75">
      <c r="A56" s="631">
        <v>13</v>
      </c>
      <c r="B56" s="632" t="s">
        <v>906</v>
      </c>
      <c r="C56" s="633">
        <f>SUM(C57:C60)</f>
        <v>8237</v>
      </c>
      <c r="D56" s="633">
        <f>SUM(D57:D60)</f>
        <v>9020</v>
      </c>
      <c r="E56" s="633">
        <f>SUM(E57:E60)</f>
        <v>9020</v>
      </c>
      <c r="F56" s="633"/>
      <c r="G56" s="633">
        <f>SUM(G57:G60)</f>
        <v>6353</v>
      </c>
      <c r="H56" s="633">
        <f>SUM(H57:H60)</f>
        <v>7136</v>
      </c>
    </row>
    <row r="57" spans="1:255">
      <c r="A57" s="637"/>
      <c r="B57" s="634" t="s">
        <v>902</v>
      </c>
      <c r="C57" s="635">
        <v>2461</v>
      </c>
      <c r="D57" s="635">
        <v>9020</v>
      </c>
      <c r="E57" s="635">
        <v>9020</v>
      </c>
      <c r="F57" s="635"/>
      <c r="G57" s="635">
        <v>577</v>
      </c>
      <c r="H57" s="635">
        <v>7136</v>
      </c>
    </row>
    <row r="58" spans="1:255">
      <c r="A58" s="637"/>
      <c r="B58" s="634" t="s">
        <v>907</v>
      </c>
      <c r="C58" s="635">
        <v>4042</v>
      </c>
      <c r="D58" s="635"/>
      <c r="E58" s="635"/>
      <c r="F58" s="635"/>
      <c r="G58" s="635">
        <v>4042</v>
      </c>
      <c r="H58" s="635"/>
    </row>
    <row r="59" spans="1:255">
      <c r="A59" s="637"/>
      <c r="B59" s="634" t="s">
        <v>378</v>
      </c>
      <c r="C59" s="635">
        <v>618</v>
      </c>
      <c r="D59" s="635"/>
      <c r="E59" s="635"/>
      <c r="F59" s="635"/>
      <c r="G59" s="635">
        <v>618</v>
      </c>
      <c r="H59" s="635"/>
    </row>
    <row r="60" spans="1:255">
      <c r="A60" s="637"/>
      <c r="B60" s="634" t="s">
        <v>885</v>
      </c>
      <c r="C60" s="635">
        <v>1116</v>
      </c>
      <c r="D60" s="635"/>
      <c r="E60" s="635"/>
      <c r="F60" s="635"/>
      <c r="G60" s="635">
        <v>1116</v>
      </c>
      <c r="H60" s="635"/>
    </row>
    <row r="61" spans="1:255" ht="33.75">
      <c r="A61" s="631">
        <v>14</v>
      </c>
      <c r="B61" s="643" t="s">
        <v>908</v>
      </c>
      <c r="C61" s="633">
        <f>SUM(C62:C67)</f>
        <v>5345</v>
      </c>
      <c r="D61" s="633">
        <f>SUM(D62:D67)</f>
        <v>570</v>
      </c>
      <c r="E61" s="633">
        <f>SUM(E62:E67)</f>
        <v>538</v>
      </c>
      <c r="F61" s="633">
        <f>SUM(F62:F67)</f>
        <v>32</v>
      </c>
      <c r="G61" s="633">
        <f>SUM(G62:G67)</f>
        <v>4775</v>
      </c>
      <c r="H61" s="633"/>
      <c r="I61" s="638"/>
      <c r="J61" s="638"/>
      <c r="K61" s="638"/>
      <c r="L61" s="638"/>
      <c r="M61" s="638"/>
      <c r="N61" s="638"/>
      <c r="O61" s="638"/>
      <c r="P61" s="638"/>
      <c r="Q61" s="638"/>
      <c r="R61" s="638"/>
      <c r="S61" s="638"/>
      <c r="T61" s="638"/>
      <c r="U61" s="638"/>
      <c r="V61" s="638"/>
      <c r="W61" s="638"/>
      <c r="X61" s="638"/>
      <c r="Y61" s="638"/>
      <c r="Z61" s="638"/>
      <c r="AA61" s="638"/>
      <c r="AB61" s="638"/>
      <c r="AC61" s="638"/>
      <c r="AD61" s="638"/>
      <c r="AE61" s="638"/>
      <c r="AF61" s="638"/>
      <c r="AG61" s="638"/>
      <c r="AH61" s="638"/>
      <c r="AI61" s="638"/>
      <c r="AJ61" s="638"/>
      <c r="AK61" s="638"/>
      <c r="AL61" s="638"/>
      <c r="AM61" s="638"/>
      <c r="AN61" s="638"/>
      <c r="AO61" s="638"/>
      <c r="AP61" s="638"/>
      <c r="AQ61" s="638"/>
      <c r="AR61" s="638"/>
      <c r="AS61" s="638"/>
      <c r="AT61" s="638"/>
      <c r="AU61" s="638"/>
      <c r="AV61" s="638"/>
      <c r="AW61" s="638"/>
      <c r="AX61" s="638"/>
      <c r="AY61" s="638"/>
      <c r="AZ61" s="638"/>
      <c r="BA61" s="638"/>
      <c r="BB61" s="638"/>
      <c r="BC61" s="638"/>
      <c r="BD61" s="638"/>
      <c r="BE61" s="638"/>
      <c r="BF61" s="638"/>
      <c r="BG61" s="638"/>
      <c r="BH61" s="638"/>
      <c r="BI61" s="638"/>
      <c r="BJ61" s="638"/>
      <c r="BK61" s="638"/>
      <c r="BL61" s="638"/>
      <c r="BM61" s="638"/>
      <c r="BN61" s="638"/>
      <c r="BO61" s="638"/>
      <c r="BP61" s="638"/>
      <c r="BQ61" s="638"/>
      <c r="BR61" s="638"/>
      <c r="BS61" s="638"/>
      <c r="BT61" s="638"/>
      <c r="BU61" s="638"/>
      <c r="BV61" s="638"/>
      <c r="BW61" s="638"/>
      <c r="BX61" s="638"/>
      <c r="BY61" s="638"/>
      <c r="BZ61" s="638"/>
      <c r="CA61" s="638"/>
      <c r="CB61" s="638"/>
      <c r="CC61" s="638"/>
      <c r="CD61" s="638"/>
      <c r="CE61" s="638"/>
      <c r="CF61" s="638"/>
      <c r="CG61" s="638"/>
      <c r="CH61" s="638"/>
      <c r="CI61" s="638"/>
      <c r="CJ61" s="638"/>
      <c r="CK61" s="638"/>
      <c r="CL61" s="638"/>
      <c r="CM61" s="638"/>
      <c r="CN61" s="638"/>
      <c r="CO61" s="638"/>
      <c r="CP61" s="638"/>
      <c r="CQ61" s="638"/>
      <c r="CR61" s="638"/>
      <c r="CS61" s="638"/>
      <c r="CT61" s="638"/>
      <c r="CU61" s="638"/>
      <c r="CV61" s="638"/>
      <c r="CW61" s="638"/>
      <c r="CX61" s="638"/>
      <c r="CY61" s="638"/>
      <c r="CZ61" s="638"/>
      <c r="DA61" s="638"/>
      <c r="DB61" s="638"/>
      <c r="DC61" s="638"/>
      <c r="DD61" s="638"/>
      <c r="DE61" s="638"/>
      <c r="DF61" s="638"/>
      <c r="DG61" s="638"/>
      <c r="DH61" s="638"/>
      <c r="DI61" s="638"/>
      <c r="DJ61" s="638"/>
      <c r="DK61" s="638"/>
      <c r="DL61" s="638"/>
      <c r="DM61" s="638"/>
      <c r="DN61" s="638"/>
      <c r="DO61" s="638"/>
      <c r="DP61" s="638"/>
      <c r="DQ61" s="638"/>
      <c r="DR61" s="638"/>
      <c r="DS61" s="638"/>
      <c r="DT61" s="638"/>
      <c r="DU61" s="638"/>
      <c r="DV61" s="638"/>
      <c r="DW61" s="638"/>
      <c r="DX61" s="638"/>
      <c r="DY61" s="638"/>
      <c r="DZ61" s="638"/>
      <c r="EA61" s="638"/>
      <c r="EB61" s="638"/>
      <c r="EC61" s="638"/>
      <c r="ED61" s="638"/>
      <c r="EE61" s="638"/>
      <c r="EF61" s="638"/>
      <c r="EG61" s="638"/>
      <c r="EH61" s="638"/>
      <c r="EI61" s="638"/>
      <c r="EJ61" s="638"/>
      <c r="EK61" s="638"/>
      <c r="EL61" s="638"/>
      <c r="EM61" s="638"/>
      <c r="EN61" s="638"/>
      <c r="EO61" s="638"/>
      <c r="EP61" s="638"/>
      <c r="EQ61" s="638"/>
      <c r="ER61" s="638"/>
      <c r="ES61" s="638"/>
      <c r="ET61" s="638"/>
      <c r="EU61" s="638"/>
      <c r="EV61" s="638"/>
      <c r="EW61" s="638"/>
      <c r="EX61" s="638"/>
      <c r="EY61" s="638"/>
      <c r="EZ61" s="638"/>
      <c r="FA61" s="638"/>
      <c r="FB61" s="638"/>
      <c r="FC61" s="638"/>
      <c r="FD61" s="638"/>
      <c r="FE61" s="638"/>
      <c r="FF61" s="638"/>
      <c r="FG61" s="638"/>
      <c r="FH61" s="638"/>
      <c r="FI61" s="638"/>
      <c r="FJ61" s="638"/>
      <c r="FK61" s="638"/>
      <c r="FL61" s="638"/>
      <c r="FM61" s="638"/>
      <c r="FN61" s="638"/>
      <c r="FO61" s="638"/>
      <c r="FP61" s="638"/>
      <c r="FQ61" s="638"/>
      <c r="FR61" s="638"/>
      <c r="FS61" s="638"/>
      <c r="FT61" s="638"/>
      <c r="FU61" s="638"/>
      <c r="FV61" s="638"/>
      <c r="FW61" s="638"/>
      <c r="FX61" s="638"/>
      <c r="FY61" s="638"/>
      <c r="FZ61" s="638"/>
      <c r="GA61" s="638"/>
      <c r="GB61" s="638"/>
      <c r="GC61" s="638"/>
      <c r="GD61" s="638"/>
      <c r="GE61" s="638"/>
      <c r="GF61" s="638"/>
      <c r="GG61" s="638"/>
      <c r="GH61" s="638"/>
      <c r="GI61" s="638"/>
      <c r="GJ61" s="638"/>
      <c r="GK61" s="638"/>
      <c r="GL61" s="638"/>
      <c r="GM61" s="638"/>
      <c r="GN61" s="638"/>
      <c r="GO61" s="638"/>
      <c r="GP61" s="638"/>
      <c r="GQ61" s="638"/>
      <c r="GR61" s="638"/>
      <c r="GS61" s="638"/>
      <c r="GT61" s="638"/>
      <c r="GU61" s="638"/>
      <c r="GV61" s="638"/>
      <c r="GW61" s="638"/>
      <c r="GX61" s="638"/>
      <c r="GY61" s="638"/>
      <c r="GZ61" s="638"/>
      <c r="HA61" s="638"/>
      <c r="HB61" s="638"/>
      <c r="HC61" s="638"/>
      <c r="HD61" s="638"/>
      <c r="HE61" s="638"/>
      <c r="HF61" s="638"/>
      <c r="HG61" s="638"/>
      <c r="HH61" s="638"/>
      <c r="HI61" s="638"/>
      <c r="HJ61" s="638"/>
      <c r="HK61" s="638"/>
      <c r="HL61" s="638"/>
      <c r="HM61" s="638"/>
      <c r="HN61" s="638"/>
      <c r="HO61" s="638"/>
      <c r="HP61" s="638"/>
      <c r="HQ61" s="638"/>
      <c r="HR61" s="638"/>
      <c r="HS61" s="638"/>
      <c r="HT61" s="638"/>
      <c r="HU61" s="638"/>
      <c r="HV61" s="638"/>
      <c r="HW61" s="638"/>
      <c r="HX61" s="638"/>
      <c r="HY61" s="638"/>
      <c r="HZ61" s="638"/>
      <c r="IA61" s="638"/>
      <c r="IB61" s="638"/>
      <c r="IC61" s="638"/>
      <c r="ID61" s="638"/>
      <c r="IE61" s="638"/>
      <c r="IF61" s="638"/>
      <c r="IG61" s="638"/>
      <c r="IH61" s="638"/>
      <c r="II61" s="638"/>
      <c r="IJ61" s="638"/>
      <c r="IK61" s="638"/>
      <c r="IL61" s="638"/>
      <c r="IM61" s="638"/>
      <c r="IN61" s="638"/>
      <c r="IO61" s="638"/>
      <c r="IP61" s="638"/>
      <c r="IQ61" s="638"/>
      <c r="IR61" s="638"/>
      <c r="IS61" s="638"/>
      <c r="IT61" s="638"/>
      <c r="IU61" s="638"/>
    </row>
    <row r="62" spans="1:255">
      <c r="A62" s="637"/>
      <c r="B62" s="634" t="s">
        <v>902</v>
      </c>
      <c r="C62" s="635">
        <v>606</v>
      </c>
      <c r="D62" s="635">
        <v>538</v>
      </c>
      <c r="E62" s="635">
        <v>538</v>
      </c>
      <c r="F62" s="635"/>
      <c r="G62" s="635">
        <v>68</v>
      </c>
      <c r="H62" s="635"/>
    </row>
    <row r="63" spans="1:255">
      <c r="A63" s="644"/>
      <c r="B63" s="634" t="s">
        <v>909</v>
      </c>
      <c r="C63" s="635">
        <v>2621</v>
      </c>
      <c r="D63" s="635"/>
      <c r="E63" s="635"/>
      <c r="F63" s="635"/>
      <c r="G63" s="635">
        <v>2621</v>
      </c>
      <c r="H63" s="635"/>
    </row>
    <row r="64" spans="1:255">
      <c r="A64" s="637"/>
      <c r="B64" s="634" t="s">
        <v>910</v>
      </c>
      <c r="C64" s="635">
        <v>1156</v>
      </c>
      <c r="D64" s="635"/>
      <c r="E64" s="635"/>
      <c r="F64" s="635"/>
      <c r="G64" s="635">
        <v>1156</v>
      </c>
      <c r="H64" s="635"/>
    </row>
    <row r="65" spans="1:255">
      <c r="A65" s="637"/>
      <c r="B65" s="634" t="s">
        <v>911</v>
      </c>
      <c r="C65" s="635"/>
      <c r="D65" s="635"/>
      <c r="E65" s="635"/>
      <c r="F65" s="635"/>
      <c r="G65" s="635"/>
      <c r="H65" s="635"/>
    </row>
    <row r="66" spans="1:255">
      <c r="A66" s="637"/>
      <c r="B66" s="634" t="s">
        <v>912</v>
      </c>
      <c r="C66" s="635"/>
      <c r="D66" s="635"/>
      <c r="E66" s="635"/>
      <c r="F66" s="635"/>
      <c r="G66" s="635"/>
      <c r="H66" s="635"/>
    </row>
    <row r="67" spans="1:255">
      <c r="A67" s="637"/>
      <c r="B67" s="634" t="s">
        <v>885</v>
      </c>
      <c r="C67" s="635">
        <v>962</v>
      </c>
      <c r="D67" s="635">
        <v>32</v>
      </c>
      <c r="E67" s="635">
        <v>0</v>
      </c>
      <c r="F67" s="635">
        <v>32</v>
      </c>
      <c r="G67" s="635">
        <v>930</v>
      </c>
      <c r="H67" s="635">
        <v>0</v>
      </c>
    </row>
    <row r="68" spans="1:255">
      <c r="A68" s="631">
        <v>15</v>
      </c>
      <c r="B68" s="636" t="s">
        <v>690</v>
      </c>
      <c r="C68" s="633">
        <f t="shared" ref="C68:H68" si="4">SUM(C69:C71)</f>
        <v>1096</v>
      </c>
      <c r="D68" s="633">
        <f t="shared" si="4"/>
        <v>3464</v>
      </c>
      <c r="E68" s="633">
        <f t="shared" si="4"/>
        <v>2763</v>
      </c>
      <c r="F68" s="633">
        <f t="shared" si="4"/>
        <v>701</v>
      </c>
      <c r="G68" s="633">
        <f t="shared" si="4"/>
        <v>0</v>
      </c>
      <c r="H68" s="633">
        <f t="shared" si="4"/>
        <v>2368</v>
      </c>
    </row>
    <row r="69" spans="1:255">
      <c r="A69" s="637"/>
      <c r="B69" s="634" t="s">
        <v>890</v>
      </c>
      <c r="C69" s="635"/>
      <c r="D69" s="635"/>
      <c r="E69" s="635"/>
      <c r="F69" s="635"/>
      <c r="G69" s="635"/>
      <c r="H69" s="635"/>
    </row>
    <row r="70" spans="1:255">
      <c r="A70" s="637"/>
      <c r="B70" s="634" t="s">
        <v>913</v>
      </c>
      <c r="C70" s="635"/>
      <c r="D70" s="635"/>
      <c r="E70" s="635"/>
      <c r="F70" s="635"/>
      <c r="G70" s="635"/>
      <c r="H70" s="635"/>
    </row>
    <row r="71" spans="1:255">
      <c r="A71" s="637"/>
      <c r="B71" s="634" t="s">
        <v>885</v>
      </c>
      <c r="C71" s="635">
        <v>1096</v>
      </c>
      <c r="D71" s="635">
        <v>3464</v>
      </c>
      <c r="E71" s="635">
        <v>2763</v>
      </c>
      <c r="F71" s="635">
        <v>701</v>
      </c>
      <c r="G71" s="635"/>
      <c r="H71" s="635">
        <v>2368</v>
      </c>
    </row>
    <row r="72" spans="1:255" ht="33.75">
      <c r="A72" s="631">
        <v>16</v>
      </c>
      <c r="B72" s="632" t="s">
        <v>914</v>
      </c>
      <c r="C72" s="633">
        <f t="shared" ref="C72:H72" si="5">SUM(C73:C74)</f>
        <v>1222</v>
      </c>
      <c r="D72" s="633">
        <f t="shared" si="5"/>
        <v>493</v>
      </c>
      <c r="E72" s="633">
        <f t="shared" si="5"/>
        <v>487</v>
      </c>
      <c r="F72" s="633">
        <f t="shared" si="5"/>
        <v>6</v>
      </c>
      <c r="G72" s="633">
        <f t="shared" si="5"/>
        <v>729</v>
      </c>
      <c r="H72" s="633">
        <f t="shared" si="5"/>
        <v>0</v>
      </c>
    </row>
    <row r="73" spans="1:255">
      <c r="A73" s="645"/>
      <c r="B73" s="646" t="s">
        <v>915</v>
      </c>
      <c r="C73" s="635">
        <v>701</v>
      </c>
      <c r="D73" s="635">
        <v>487</v>
      </c>
      <c r="E73" s="635">
        <v>487</v>
      </c>
      <c r="F73" s="635"/>
      <c r="G73" s="635">
        <v>214</v>
      </c>
      <c r="H73" s="635"/>
      <c r="I73" s="647"/>
      <c r="J73" s="647"/>
      <c r="K73" s="647"/>
      <c r="L73" s="647"/>
      <c r="M73" s="647"/>
      <c r="N73" s="647"/>
      <c r="O73" s="647"/>
      <c r="P73" s="647"/>
      <c r="Q73" s="647"/>
      <c r="R73" s="647"/>
      <c r="S73" s="647"/>
      <c r="T73" s="647"/>
      <c r="U73" s="647"/>
      <c r="V73" s="647"/>
      <c r="W73" s="647"/>
      <c r="X73" s="647"/>
      <c r="Y73" s="647"/>
      <c r="Z73" s="647"/>
      <c r="AA73" s="647"/>
      <c r="AB73" s="647"/>
      <c r="AC73" s="647"/>
      <c r="AD73" s="647"/>
      <c r="AE73" s="647"/>
      <c r="AF73" s="647"/>
      <c r="AG73" s="647"/>
      <c r="AH73" s="647"/>
      <c r="AI73" s="647"/>
      <c r="AJ73" s="647"/>
      <c r="AK73" s="647"/>
      <c r="AL73" s="647"/>
      <c r="AM73" s="647"/>
      <c r="AN73" s="647"/>
      <c r="AO73" s="647"/>
      <c r="AP73" s="647"/>
      <c r="AQ73" s="647"/>
      <c r="AR73" s="647"/>
      <c r="AS73" s="647"/>
      <c r="AT73" s="647"/>
      <c r="AU73" s="647"/>
      <c r="AV73" s="647"/>
      <c r="AW73" s="647"/>
      <c r="AX73" s="647"/>
      <c r="AY73" s="647"/>
      <c r="AZ73" s="647"/>
      <c r="BA73" s="647"/>
      <c r="BB73" s="647"/>
      <c r="BC73" s="647"/>
      <c r="BD73" s="647"/>
      <c r="BE73" s="647"/>
      <c r="BF73" s="647"/>
      <c r="BG73" s="647"/>
      <c r="BH73" s="647"/>
      <c r="BI73" s="647"/>
      <c r="BJ73" s="647"/>
      <c r="BK73" s="647"/>
      <c r="BL73" s="647"/>
      <c r="BM73" s="647"/>
      <c r="BN73" s="647"/>
      <c r="BO73" s="647"/>
      <c r="BP73" s="647"/>
      <c r="BQ73" s="647"/>
      <c r="BR73" s="647"/>
      <c r="BS73" s="647"/>
      <c r="BT73" s="647"/>
      <c r="BU73" s="647"/>
      <c r="BV73" s="647"/>
      <c r="BW73" s="647"/>
      <c r="BX73" s="647"/>
      <c r="BY73" s="647"/>
      <c r="BZ73" s="647"/>
      <c r="CA73" s="647"/>
      <c r="CB73" s="647"/>
      <c r="CC73" s="647"/>
      <c r="CD73" s="647"/>
      <c r="CE73" s="647"/>
      <c r="CF73" s="647"/>
      <c r="CG73" s="647"/>
      <c r="CH73" s="647"/>
      <c r="CI73" s="647"/>
      <c r="CJ73" s="647"/>
      <c r="CK73" s="647"/>
      <c r="CL73" s="647"/>
      <c r="CM73" s="647"/>
      <c r="CN73" s="647"/>
      <c r="CO73" s="647"/>
      <c r="CP73" s="647"/>
      <c r="CQ73" s="647"/>
      <c r="CR73" s="647"/>
      <c r="CS73" s="647"/>
      <c r="CT73" s="647"/>
      <c r="CU73" s="647"/>
      <c r="CV73" s="647"/>
      <c r="CW73" s="647"/>
      <c r="CX73" s="647"/>
      <c r="CY73" s="647"/>
      <c r="CZ73" s="647"/>
      <c r="DA73" s="647"/>
      <c r="DB73" s="647"/>
      <c r="DC73" s="647"/>
      <c r="DD73" s="647"/>
      <c r="DE73" s="647"/>
      <c r="DF73" s="647"/>
      <c r="DG73" s="647"/>
      <c r="DH73" s="647"/>
      <c r="DI73" s="647"/>
      <c r="DJ73" s="647"/>
      <c r="DK73" s="647"/>
      <c r="DL73" s="647"/>
      <c r="DM73" s="647"/>
      <c r="DN73" s="647"/>
      <c r="DO73" s="647"/>
      <c r="DP73" s="647"/>
      <c r="DQ73" s="647"/>
      <c r="DR73" s="647"/>
      <c r="DS73" s="647"/>
      <c r="DT73" s="647"/>
      <c r="DU73" s="647"/>
      <c r="DV73" s="647"/>
      <c r="DW73" s="647"/>
      <c r="DX73" s="647"/>
      <c r="DY73" s="647"/>
      <c r="DZ73" s="647"/>
      <c r="EA73" s="647"/>
      <c r="EB73" s="647"/>
      <c r="EC73" s="647"/>
      <c r="ED73" s="647"/>
      <c r="EE73" s="647"/>
      <c r="EF73" s="647"/>
      <c r="EG73" s="647"/>
      <c r="EH73" s="647"/>
      <c r="EI73" s="647"/>
      <c r="EJ73" s="647"/>
      <c r="EK73" s="647"/>
      <c r="EL73" s="647"/>
      <c r="EM73" s="647"/>
      <c r="EN73" s="647"/>
      <c r="EO73" s="647"/>
      <c r="EP73" s="647"/>
      <c r="EQ73" s="647"/>
      <c r="ER73" s="647"/>
      <c r="ES73" s="647"/>
      <c r="ET73" s="647"/>
      <c r="EU73" s="647"/>
      <c r="EV73" s="647"/>
      <c r="EW73" s="647"/>
      <c r="EX73" s="647"/>
      <c r="EY73" s="647"/>
      <c r="EZ73" s="647"/>
      <c r="FA73" s="647"/>
      <c r="FB73" s="647"/>
      <c r="FC73" s="647"/>
      <c r="FD73" s="647"/>
      <c r="FE73" s="647"/>
      <c r="FF73" s="647"/>
      <c r="FG73" s="647"/>
      <c r="FH73" s="647"/>
      <c r="FI73" s="647"/>
      <c r="FJ73" s="647"/>
      <c r="FK73" s="647"/>
      <c r="FL73" s="647"/>
      <c r="FM73" s="647"/>
      <c r="FN73" s="647"/>
      <c r="FO73" s="647"/>
      <c r="FP73" s="647"/>
      <c r="FQ73" s="647"/>
      <c r="FR73" s="647"/>
      <c r="FS73" s="647"/>
      <c r="FT73" s="647"/>
      <c r="FU73" s="647"/>
      <c r="FV73" s="647"/>
      <c r="FW73" s="647"/>
      <c r="FX73" s="647"/>
      <c r="FY73" s="647"/>
      <c r="FZ73" s="647"/>
      <c r="GA73" s="647"/>
      <c r="GB73" s="647"/>
      <c r="GC73" s="647"/>
      <c r="GD73" s="647"/>
      <c r="GE73" s="647"/>
      <c r="GF73" s="647"/>
      <c r="GG73" s="647"/>
      <c r="GH73" s="647"/>
      <c r="GI73" s="647"/>
      <c r="GJ73" s="647"/>
      <c r="GK73" s="647"/>
      <c r="GL73" s="647"/>
      <c r="GM73" s="647"/>
      <c r="GN73" s="647"/>
      <c r="GO73" s="647"/>
      <c r="GP73" s="647"/>
      <c r="GQ73" s="647"/>
      <c r="GR73" s="647"/>
      <c r="GS73" s="647"/>
      <c r="GT73" s="647"/>
      <c r="GU73" s="647"/>
      <c r="GV73" s="647"/>
      <c r="GW73" s="647"/>
      <c r="GX73" s="647"/>
      <c r="GY73" s="647"/>
      <c r="GZ73" s="647"/>
      <c r="HA73" s="647"/>
      <c r="HB73" s="647"/>
      <c r="HC73" s="647"/>
      <c r="HD73" s="647"/>
      <c r="HE73" s="647"/>
      <c r="HF73" s="647"/>
      <c r="HG73" s="647"/>
      <c r="HH73" s="647"/>
      <c r="HI73" s="647"/>
      <c r="HJ73" s="647"/>
      <c r="HK73" s="647"/>
      <c r="HL73" s="647"/>
      <c r="HM73" s="647"/>
      <c r="HN73" s="647"/>
      <c r="HO73" s="647"/>
      <c r="HP73" s="647"/>
      <c r="HQ73" s="647"/>
      <c r="HR73" s="647"/>
      <c r="HS73" s="647"/>
      <c r="HT73" s="647"/>
      <c r="HU73" s="647"/>
      <c r="HV73" s="647"/>
      <c r="HW73" s="647"/>
      <c r="HX73" s="647"/>
      <c r="HY73" s="647"/>
      <c r="HZ73" s="647"/>
      <c r="IA73" s="647"/>
      <c r="IB73" s="647"/>
      <c r="IC73" s="647"/>
      <c r="ID73" s="647"/>
      <c r="IE73" s="647"/>
      <c r="IF73" s="647"/>
      <c r="IG73" s="647"/>
      <c r="IH73" s="647"/>
      <c r="II73" s="647"/>
      <c r="IJ73" s="647"/>
      <c r="IK73" s="647"/>
      <c r="IL73" s="647"/>
      <c r="IM73" s="647"/>
      <c r="IN73" s="647"/>
      <c r="IO73" s="647"/>
      <c r="IP73" s="647"/>
      <c r="IQ73" s="647"/>
      <c r="IR73" s="647"/>
      <c r="IS73" s="647"/>
      <c r="IT73" s="647"/>
      <c r="IU73" s="647"/>
    </row>
    <row r="74" spans="1:255">
      <c r="A74" s="644"/>
      <c r="B74" s="634" t="s">
        <v>885</v>
      </c>
      <c r="C74" s="635">
        <v>521</v>
      </c>
      <c r="D74" s="635">
        <v>6</v>
      </c>
      <c r="E74" s="635"/>
      <c r="F74" s="635">
        <v>6</v>
      </c>
      <c r="G74" s="635">
        <v>515</v>
      </c>
      <c r="H74" s="635"/>
    </row>
    <row r="75" spans="1:255">
      <c r="A75" s="631">
        <v>17</v>
      </c>
      <c r="B75" s="636" t="s">
        <v>699</v>
      </c>
      <c r="C75" s="633">
        <f>SUM(C76:C77)</f>
        <v>1802</v>
      </c>
      <c r="D75" s="633"/>
      <c r="E75" s="633"/>
      <c r="F75" s="633"/>
      <c r="G75" s="633">
        <f>SUM(G76:G77)</f>
        <v>1802</v>
      </c>
      <c r="H75" s="633"/>
    </row>
    <row r="76" spans="1:255">
      <c r="A76" s="637"/>
      <c r="B76" s="634" t="s">
        <v>885</v>
      </c>
      <c r="C76" s="635">
        <v>1364</v>
      </c>
      <c r="D76" s="635"/>
      <c r="E76" s="635"/>
      <c r="F76" s="635"/>
      <c r="G76" s="635">
        <v>1364</v>
      </c>
      <c r="H76" s="635"/>
    </row>
    <row r="77" spans="1:255">
      <c r="A77" s="637"/>
      <c r="B77" s="634" t="s">
        <v>909</v>
      </c>
      <c r="C77" s="635">
        <v>438</v>
      </c>
      <c r="D77" s="635"/>
      <c r="E77" s="635"/>
      <c r="F77" s="635"/>
      <c r="G77" s="635">
        <v>438</v>
      </c>
      <c r="H77" s="635"/>
    </row>
    <row r="78" spans="1:255">
      <c r="A78" s="631">
        <v>18</v>
      </c>
      <c r="B78" s="636" t="s">
        <v>916</v>
      </c>
      <c r="C78" s="633">
        <f>C79</f>
        <v>970</v>
      </c>
      <c r="D78" s="633"/>
      <c r="E78" s="633"/>
      <c r="F78" s="633"/>
      <c r="G78" s="633">
        <f>G79</f>
        <v>970</v>
      </c>
      <c r="H78" s="633"/>
    </row>
    <row r="79" spans="1:255">
      <c r="A79" s="644"/>
      <c r="B79" s="634" t="s">
        <v>885</v>
      </c>
      <c r="C79" s="635">
        <v>970</v>
      </c>
      <c r="D79" s="635"/>
      <c r="E79" s="635"/>
      <c r="F79" s="635"/>
      <c r="G79" s="635">
        <v>970</v>
      </c>
      <c r="H79" s="635"/>
    </row>
    <row r="80" spans="1:255">
      <c r="A80" s="631">
        <v>19</v>
      </c>
      <c r="B80" s="636" t="s">
        <v>917</v>
      </c>
      <c r="C80" s="633">
        <f>C81</f>
        <v>1496</v>
      </c>
      <c r="D80" s="633">
        <f>D81</f>
        <v>4415</v>
      </c>
      <c r="E80" s="633">
        <f>E81</f>
        <v>4415</v>
      </c>
      <c r="F80" s="633"/>
      <c r="G80" s="633"/>
      <c r="H80" s="633">
        <f>H81</f>
        <v>2919</v>
      </c>
    </row>
    <row r="81" spans="1:255">
      <c r="A81" s="644"/>
      <c r="B81" s="634" t="s">
        <v>918</v>
      </c>
      <c r="C81" s="635">
        <v>1496</v>
      </c>
      <c r="D81" s="635">
        <v>4415</v>
      </c>
      <c r="E81" s="635">
        <v>4415</v>
      </c>
      <c r="F81" s="635"/>
      <c r="G81" s="635"/>
      <c r="H81" s="635">
        <v>2919</v>
      </c>
    </row>
    <row r="82" spans="1:255" ht="33.75">
      <c r="A82" s="631">
        <v>20</v>
      </c>
      <c r="B82" s="632" t="s">
        <v>919</v>
      </c>
      <c r="C82" s="633">
        <f>C83</f>
        <v>193</v>
      </c>
      <c r="D82" s="633"/>
      <c r="E82" s="633"/>
      <c r="F82" s="633"/>
      <c r="G82" s="633">
        <f>G83</f>
        <v>193</v>
      </c>
      <c r="H82" s="633">
        <f>H83</f>
        <v>0</v>
      </c>
    </row>
    <row r="83" spans="1:255">
      <c r="A83" s="637"/>
      <c r="B83" s="634" t="s">
        <v>885</v>
      </c>
      <c r="C83" s="635">
        <v>193</v>
      </c>
      <c r="D83" s="635"/>
      <c r="E83" s="635"/>
      <c r="F83" s="635"/>
      <c r="G83" s="635">
        <v>193</v>
      </c>
      <c r="H83" s="635">
        <v>0</v>
      </c>
    </row>
    <row r="84" spans="1:255" ht="33.75">
      <c r="A84" s="631">
        <v>21</v>
      </c>
      <c r="B84" s="632" t="s">
        <v>920</v>
      </c>
      <c r="C84" s="633">
        <f t="shared" ref="C84:H84" si="6">SUM(C85:C86)</f>
        <v>1343</v>
      </c>
      <c r="D84" s="633">
        <f t="shared" si="6"/>
        <v>585</v>
      </c>
      <c r="E84" s="633">
        <f t="shared" si="6"/>
        <v>483</v>
      </c>
      <c r="F84" s="633">
        <f t="shared" si="6"/>
        <v>102</v>
      </c>
      <c r="G84" s="633">
        <f t="shared" si="6"/>
        <v>822</v>
      </c>
      <c r="H84" s="633">
        <f t="shared" si="6"/>
        <v>64</v>
      </c>
    </row>
    <row r="85" spans="1:255">
      <c r="A85" s="637"/>
      <c r="B85" s="634" t="s">
        <v>885</v>
      </c>
      <c r="C85" s="635">
        <v>924</v>
      </c>
      <c r="D85" s="635">
        <v>102</v>
      </c>
      <c r="E85" s="635"/>
      <c r="F85" s="635">
        <v>102</v>
      </c>
      <c r="G85" s="635">
        <v>822</v>
      </c>
      <c r="H85" s="635">
        <v>0</v>
      </c>
    </row>
    <row r="86" spans="1:255">
      <c r="A86" s="637"/>
      <c r="B86" s="634" t="s">
        <v>890</v>
      </c>
      <c r="C86" s="635">
        <v>419</v>
      </c>
      <c r="D86" s="635">
        <v>483</v>
      </c>
      <c r="E86" s="635">
        <v>483</v>
      </c>
      <c r="F86" s="635"/>
      <c r="G86" s="635">
        <v>0</v>
      </c>
      <c r="H86" s="635">
        <v>64</v>
      </c>
    </row>
    <row r="87" spans="1:255">
      <c r="A87" s="631">
        <v>22</v>
      </c>
      <c r="B87" s="636" t="s">
        <v>921</v>
      </c>
      <c r="C87" s="633">
        <f>C88</f>
        <v>619</v>
      </c>
      <c r="D87" s="633"/>
      <c r="E87" s="633"/>
      <c r="F87" s="633"/>
      <c r="G87" s="633">
        <f>G88</f>
        <v>619</v>
      </c>
      <c r="H87" s="633"/>
    </row>
    <row r="88" spans="1:255">
      <c r="A88" s="637"/>
      <c r="B88" s="634" t="s">
        <v>885</v>
      </c>
      <c r="C88" s="635">
        <v>619</v>
      </c>
      <c r="D88" s="635"/>
      <c r="E88" s="635"/>
      <c r="F88" s="635"/>
      <c r="G88" s="635">
        <v>619</v>
      </c>
      <c r="H88" s="635"/>
    </row>
    <row r="89" spans="1:255">
      <c r="A89" s="631">
        <v>23</v>
      </c>
      <c r="B89" s="636" t="s">
        <v>436</v>
      </c>
      <c r="C89" s="633">
        <f>SUM(C90:C92)</f>
        <v>888</v>
      </c>
      <c r="D89" s="633"/>
      <c r="E89" s="633"/>
      <c r="F89" s="633"/>
      <c r="G89" s="633">
        <f>SUM(G90:G92)</f>
        <v>888</v>
      </c>
      <c r="H89" s="633"/>
    </row>
    <row r="90" spans="1:255">
      <c r="A90" s="637"/>
      <c r="B90" s="634" t="s">
        <v>909</v>
      </c>
      <c r="C90" s="635">
        <v>357</v>
      </c>
      <c r="D90" s="635"/>
      <c r="E90" s="635"/>
      <c r="F90" s="635"/>
      <c r="G90" s="635">
        <v>357</v>
      </c>
      <c r="H90" s="635"/>
    </row>
    <row r="91" spans="1:255">
      <c r="A91" s="637"/>
      <c r="B91" s="634" t="s">
        <v>885</v>
      </c>
      <c r="C91" s="635">
        <v>531</v>
      </c>
      <c r="D91" s="635"/>
      <c r="E91" s="635"/>
      <c r="F91" s="635"/>
      <c r="G91" s="635">
        <v>531</v>
      </c>
      <c r="H91" s="635"/>
    </row>
    <row r="92" spans="1:255">
      <c r="A92" s="637"/>
      <c r="B92" s="634" t="s">
        <v>915</v>
      </c>
      <c r="C92" s="635"/>
      <c r="D92" s="635"/>
      <c r="E92" s="635"/>
      <c r="F92" s="635"/>
      <c r="G92" s="635"/>
      <c r="H92" s="635"/>
    </row>
    <row r="93" spans="1:255">
      <c r="A93" s="631">
        <v>24</v>
      </c>
      <c r="B93" s="636" t="s">
        <v>922</v>
      </c>
      <c r="C93" s="633">
        <f>C94</f>
        <v>563</v>
      </c>
      <c r="D93" s="633"/>
      <c r="E93" s="633"/>
      <c r="F93" s="633"/>
      <c r="G93" s="633">
        <f>G94</f>
        <v>563</v>
      </c>
      <c r="H93" s="633"/>
    </row>
    <row r="94" spans="1:255">
      <c r="A94" s="637"/>
      <c r="B94" s="634" t="s">
        <v>885</v>
      </c>
      <c r="C94" s="635">
        <v>563</v>
      </c>
      <c r="D94" s="635"/>
      <c r="E94" s="635"/>
      <c r="F94" s="635"/>
      <c r="G94" s="635">
        <v>563</v>
      </c>
      <c r="H94" s="635"/>
    </row>
    <row r="95" spans="1:255">
      <c r="A95" s="631">
        <v>25</v>
      </c>
      <c r="B95" s="636" t="s">
        <v>923</v>
      </c>
      <c r="C95" s="633">
        <f>SUM(C96:C97)</f>
        <v>720</v>
      </c>
      <c r="D95" s="633">
        <f>SUM(D96:D97)</f>
        <v>4</v>
      </c>
      <c r="E95" s="633">
        <f>SUM(E96:E97)</f>
        <v>4</v>
      </c>
      <c r="F95" s="633"/>
      <c r="G95" s="633">
        <f>SUM(G96:G97)</f>
        <v>716</v>
      </c>
      <c r="H95" s="633"/>
      <c r="I95" s="638"/>
      <c r="J95" s="638"/>
      <c r="K95" s="638"/>
      <c r="L95" s="638"/>
      <c r="M95" s="638"/>
      <c r="N95" s="638"/>
      <c r="O95" s="638"/>
      <c r="P95" s="638"/>
      <c r="Q95" s="638"/>
      <c r="R95" s="638"/>
      <c r="S95" s="638"/>
      <c r="T95" s="638"/>
      <c r="U95" s="638"/>
      <c r="V95" s="638"/>
      <c r="W95" s="638"/>
      <c r="X95" s="638"/>
      <c r="Y95" s="638"/>
      <c r="Z95" s="638"/>
      <c r="AA95" s="638"/>
      <c r="AB95" s="638"/>
      <c r="AC95" s="638"/>
      <c r="AD95" s="638"/>
      <c r="AE95" s="638"/>
      <c r="AF95" s="638"/>
      <c r="AG95" s="638"/>
      <c r="AH95" s="638"/>
      <c r="AI95" s="638"/>
      <c r="AJ95" s="638"/>
      <c r="AK95" s="638"/>
      <c r="AL95" s="638"/>
      <c r="AM95" s="638"/>
      <c r="AN95" s="638"/>
      <c r="AO95" s="638"/>
      <c r="AP95" s="638"/>
      <c r="AQ95" s="638"/>
      <c r="AR95" s="638"/>
      <c r="AS95" s="638"/>
      <c r="AT95" s="638"/>
      <c r="AU95" s="638"/>
      <c r="AV95" s="638"/>
      <c r="AW95" s="638"/>
      <c r="AX95" s="638"/>
      <c r="AY95" s="638"/>
      <c r="AZ95" s="638"/>
      <c r="BA95" s="638"/>
      <c r="BB95" s="638"/>
      <c r="BC95" s="638"/>
      <c r="BD95" s="638"/>
      <c r="BE95" s="638"/>
      <c r="BF95" s="638"/>
      <c r="BG95" s="638"/>
      <c r="BH95" s="638"/>
      <c r="BI95" s="638"/>
      <c r="BJ95" s="638"/>
      <c r="BK95" s="638"/>
      <c r="BL95" s="638"/>
      <c r="BM95" s="638"/>
      <c r="BN95" s="638"/>
      <c r="BO95" s="638"/>
      <c r="BP95" s="638"/>
      <c r="BQ95" s="638"/>
      <c r="BR95" s="638"/>
      <c r="BS95" s="638"/>
      <c r="BT95" s="638"/>
      <c r="BU95" s="638"/>
      <c r="BV95" s="638"/>
      <c r="BW95" s="638"/>
      <c r="BX95" s="638"/>
      <c r="BY95" s="638"/>
      <c r="BZ95" s="638"/>
      <c r="CA95" s="638"/>
      <c r="CB95" s="638"/>
      <c r="CC95" s="638"/>
      <c r="CD95" s="638"/>
      <c r="CE95" s="638"/>
      <c r="CF95" s="638"/>
      <c r="CG95" s="638"/>
      <c r="CH95" s="638"/>
      <c r="CI95" s="638"/>
      <c r="CJ95" s="638"/>
      <c r="CK95" s="638"/>
      <c r="CL95" s="638"/>
      <c r="CM95" s="638"/>
      <c r="CN95" s="638"/>
      <c r="CO95" s="638"/>
      <c r="CP95" s="638"/>
      <c r="CQ95" s="638"/>
      <c r="CR95" s="638"/>
      <c r="CS95" s="638"/>
      <c r="CT95" s="638"/>
      <c r="CU95" s="638"/>
      <c r="CV95" s="638"/>
      <c r="CW95" s="638"/>
      <c r="CX95" s="638"/>
      <c r="CY95" s="638"/>
      <c r="CZ95" s="638"/>
      <c r="DA95" s="638"/>
      <c r="DB95" s="638"/>
      <c r="DC95" s="638"/>
      <c r="DD95" s="638"/>
      <c r="DE95" s="638"/>
      <c r="DF95" s="638"/>
      <c r="DG95" s="638"/>
      <c r="DH95" s="638"/>
      <c r="DI95" s="638"/>
      <c r="DJ95" s="638"/>
      <c r="DK95" s="638"/>
      <c r="DL95" s="638"/>
      <c r="DM95" s="638"/>
      <c r="DN95" s="638"/>
      <c r="DO95" s="638"/>
      <c r="DP95" s="638"/>
      <c r="DQ95" s="638"/>
      <c r="DR95" s="638"/>
      <c r="DS95" s="638"/>
      <c r="DT95" s="638"/>
      <c r="DU95" s="638"/>
      <c r="DV95" s="638"/>
      <c r="DW95" s="638"/>
      <c r="DX95" s="638"/>
      <c r="DY95" s="638"/>
      <c r="DZ95" s="638"/>
      <c r="EA95" s="638"/>
      <c r="EB95" s="638"/>
      <c r="EC95" s="638"/>
      <c r="ED95" s="638"/>
      <c r="EE95" s="638"/>
      <c r="EF95" s="638"/>
      <c r="EG95" s="638"/>
      <c r="EH95" s="638"/>
      <c r="EI95" s="638"/>
      <c r="EJ95" s="638"/>
      <c r="EK95" s="638"/>
      <c r="EL95" s="638"/>
      <c r="EM95" s="638"/>
      <c r="EN95" s="638"/>
      <c r="EO95" s="638"/>
      <c r="EP95" s="638"/>
      <c r="EQ95" s="638"/>
      <c r="ER95" s="638"/>
      <c r="ES95" s="638"/>
      <c r="ET95" s="638"/>
      <c r="EU95" s="638"/>
      <c r="EV95" s="638"/>
      <c r="EW95" s="638"/>
      <c r="EX95" s="638"/>
      <c r="EY95" s="638"/>
      <c r="EZ95" s="638"/>
      <c r="FA95" s="638"/>
      <c r="FB95" s="638"/>
      <c r="FC95" s="638"/>
      <c r="FD95" s="638"/>
      <c r="FE95" s="638"/>
      <c r="FF95" s="638"/>
      <c r="FG95" s="638"/>
      <c r="FH95" s="638"/>
      <c r="FI95" s="638"/>
      <c r="FJ95" s="638"/>
      <c r="FK95" s="638"/>
      <c r="FL95" s="638"/>
      <c r="FM95" s="638"/>
      <c r="FN95" s="638"/>
      <c r="FO95" s="638"/>
      <c r="FP95" s="638"/>
      <c r="FQ95" s="638"/>
      <c r="FR95" s="638"/>
      <c r="FS95" s="638"/>
      <c r="FT95" s="638"/>
      <c r="FU95" s="638"/>
      <c r="FV95" s="638"/>
      <c r="FW95" s="638"/>
      <c r="FX95" s="638"/>
      <c r="FY95" s="638"/>
      <c r="FZ95" s="638"/>
      <c r="GA95" s="638"/>
      <c r="GB95" s="638"/>
      <c r="GC95" s="638"/>
      <c r="GD95" s="638"/>
      <c r="GE95" s="638"/>
      <c r="GF95" s="638"/>
      <c r="GG95" s="638"/>
      <c r="GH95" s="638"/>
      <c r="GI95" s="638"/>
      <c r="GJ95" s="638"/>
      <c r="GK95" s="638"/>
      <c r="GL95" s="638"/>
      <c r="GM95" s="638"/>
      <c r="GN95" s="638"/>
      <c r="GO95" s="638"/>
      <c r="GP95" s="638"/>
      <c r="GQ95" s="638"/>
      <c r="GR95" s="638"/>
      <c r="GS95" s="638"/>
      <c r="GT95" s="638"/>
      <c r="GU95" s="638"/>
      <c r="GV95" s="638"/>
      <c r="GW95" s="638"/>
      <c r="GX95" s="638"/>
      <c r="GY95" s="638"/>
      <c r="GZ95" s="638"/>
      <c r="HA95" s="638"/>
      <c r="HB95" s="638"/>
      <c r="HC95" s="638"/>
      <c r="HD95" s="638"/>
      <c r="HE95" s="638"/>
      <c r="HF95" s="638"/>
      <c r="HG95" s="638"/>
      <c r="HH95" s="638"/>
      <c r="HI95" s="638"/>
      <c r="HJ95" s="638"/>
      <c r="HK95" s="638"/>
      <c r="HL95" s="638"/>
      <c r="HM95" s="638"/>
      <c r="HN95" s="638"/>
      <c r="HO95" s="638"/>
      <c r="HP95" s="638"/>
      <c r="HQ95" s="638"/>
      <c r="HR95" s="638"/>
      <c r="HS95" s="638"/>
      <c r="HT95" s="638"/>
      <c r="HU95" s="638"/>
      <c r="HV95" s="638"/>
      <c r="HW95" s="638"/>
      <c r="HX95" s="638"/>
      <c r="HY95" s="638"/>
      <c r="HZ95" s="638"/>
      <c r="IA95" s="638"/>
      <c r="IB95" s="638"/>
      <c r="IC95" s="638"/>
      <c r="ID95" s="638"/>
      <c r="IE95" s="638"/>
      <c r="IF95" s="638"/>
      <c r="IG95" s="638"/>
      <c r="IH95" s="638"/>
      <c r="II95" s="638"/>
      <c r="IJ95" s="638"/>
      <c r="IK95" s="638"/>
      <c r="IL95" s="638"/>
      <c r="IM95" s="638"/>
      <c r="IN95" s="638"/>
      <c r="IO95" s="638"/>
      <c r="IP95" s="638"/>
      <c r="IQ95" s="638"/>
      <c r="IR95" s="638"/>
      <c r="IS95" s="638"/>
      <c r="IT95" s="638"/>
      <c r="IU95" s="638"/>
    </row>
    <row r="96" spans="1:255">
      <c r="A96" s="637"/>
      <c r="B96" s="634" t="s">
        <v>885</v>
      </c>
      <c r="C96" s="635">
        <v>575</v>
      </c>
      <c r="D96" s="635"/>
      <c r="E96" s="635"/>
      <c r="F96" s="635"/>
      <c r="G96" s="635">
        <v>575</v>
      </c>
      <c r="H96" s="635"/>
    </row>
    <row r="97" spans="1:255">
      <c r="A97" s="637"/>
      <c r="B97" s="634" t="s">
        <v>915</v>
      </c>
      <c r="C97" s="635">
        <v>145</v>
      </c>
      <c r="D97" s="635">
        <v>4</v>
      </c>
      <c r="E97" s="635">
        <v>4</v>
      </c>
      <c r="F97" s="635"/>
      <c r="G97" s="635">
        <v>141</v>
      </c>
      <c r="H97" s="635"/>
    </row>
    <row r="98" spans="1:255">
      <c r="A98" s="631">
        <v>26</v>
      </c>
      <c r="B98" s="636" t="s">
        <v>924</v>
      </c>
      <c r="C98" s="633">
        <f>C99</f>
        <v>273</v>
      </c>
      <c r="D98" s="633"/>
      <c r="E98" s="633"/>
      <c r="F98" s="633"/>
      <c r="G98" s="633">
        <f>G99</f>
        <v>273</v>
      </c>
      <c r="H98" s="633"/>
    </row>
    <row r="99" spans="1:255">
      <c r="A99" s="631"/>
      <c r="B99" s="634" t="s">
        <v>885</v>
      </c>
      <c r="C99" s="635">
        <v>273</v>
      </c>
      <c r="D99" s="635"/>
      <c r="E99" s="635"/>
      <c r="F99" s="635"/>
      <c r="G99" s="635">
        <v>273</v>
      </c>
      <c r="H99" s="635"/>
    </row>
    <row r="100" spans="1:255" ht="33.75">
      <c r="A100" s="648">
        <v>27</v>
      </c>
      <c r="B100" s="649" t="s">
        <v>925</v>
      </c>
      <c r="C100" s="633">
        <f>C101</f>
        <v>127</v>
      </c>
      <c r="D100" s="633"/>
      <c r="E100" s="633"/>
      <c r="F100" s="633"/>
      <c r="G100" s="633">
        <f>G101</f>
        <v>127</v>
      </c>
      <c r="H100" s="633"/>
    </row>
    <row r="101" spans="1:255">
      <c r="A101" s="637"/>
      <c r="B101" s="634" t="s">
        <v>885</v>
      </c>
      <c r="C101" s="635">
        <v>127</v>
      </c>
      <c r="D101" s="635"/>
      <c r="E101" s="635"/>
      <c r="F101" s="635"/>
      <c r="G101" s="635">
        <v>127</v>
      </c>
      <c r="H101" s="635"/>
    </row>
    <row r="102" spans="1:255" ht="33.75">
      <c r="A102" s="648">
        <v>28</v>
      </c>
      <c r="B102" s="649" t="s">
        <v>429</v>
      </c>
      <c r="C102" s="633">
        <f>C103</f>
        <v>47</v>
      </c>
      <c r="D102" s="633"/>
      <c r="E102" s="633"/>
      <c r="F102" s="633"/>
      <c r="G102" s="633">
        <f>G103</f>
        <v>47</v>
      </c>
      <c r="H102" s="633"/>
    </row>
    <row r="103" spans="1:255">
      <c r="A103" s="637"/>
      <c r="B103" s="634" t="s">
        <v>885</v>
      </c>
      <c r="C103" s="635">
        <v>47</v>
      </c>
      <c r="D103" s="635"/>
      <c r="E103" s="635"/>
      <c r="F103" s="635"/>
      <c r="G103" s="635">
        <v>47</v>
      </c>
      <c r="H103" s="635"/>
    </row>
    <row r="104" spans="1:255">
      <c r="A104" s="631">
        <v>29</v>
      </c>
      <c r="B104" s="636" t="s">
        <v>926</v>
      </c>
      <c r="C104" s="633">
        <f>C105</f>
        <v>146</v>
      </c>
      <c r="D104" s="633"/>
      <c r="E104" s="633"/>
      <c r="F104" s="633"/>
      <c r="G104" s="633">
        <f>G105</f>
        <v>146</v>
      </c>
      <c r="H104" s="633"/>
    </row>
    <row r="105" spans="1:255">
      <c r="A105" s="637"/>
      <c r="B105" s="634" t="s">
        <v>885</v>
      </c>
      <c r="C105" s="635">
        <v>146</v>
      </c>
      <c r="D105" s="635"/>
      <c r="E105" s="635"/>
      <c r="F105" s="635"/>
      <c r="G105" s="635">
        <v>146</v>
      </c>
      <c r="H105" s="635"/>
    </row>
    <row r="106" spans="1:255">
      <c r="A106" s="631">
        <v>30</v>
      </c>
      <c r="B106" s="636" t="s">
        <v>927</v>
      </c>
      <c r="C106" s="633">
        <f>C107</f>
        <v>68</v>
      </c>
      <c r="D106" s="633"/>
      <c r="E106" s="633"/>
      <c r="F106" s="633"/>
      <c r="G106" s="633">
        <f>G107</f>
        <v>68</v>
      </c>
      <c r="H106" s="633"/>
    </row>
    <row r="107" spans="1:255">
      <c r="A107" s="637"/>
      <c r="B107" s="634" t="s">
        <v>885</v>
      </c>
      <c r="C107" s="635">
        <v>68</v>
      </c>
      <c r="D107" s="635"/>
      <c r="E107" s="635"/>
      <c r="F107" s="635"/>
      <c r="G107" s="635">
        <v>68</v>
      </c>
      <c r="H107" s="635"/>
    </row>
    <row r="108" spans="1:255">
      <c r="A108" s="648">
        <v>31</v>
      </c>
      <c r="B108" s="650" t="s">
        <v>928</v>
      </c>
      <c r="C108" s="633">
        <f>C109</f>
        <v>63</v>
      </c>
      <c r="D108" s="633"/>
      <c r="E108" s="633"/>
      <c r="F108" s="633"/>
      <c r="G108" s="633">
        <f>G109</f>
        <v>63</v>
      </c>
      <c r="H108" s="633"/>
      <c r="I108" s="638"/>
      <c r="J108" s="638"/>
      <c r="K108" s="638"/>
      <c r="L108" s="638"/>
      <c r="M108" s="638"/>
      <c r="N108" s="638"/>
      <c r="O108" s="638"/>
      <c r="P108" s="638"/>
      <c r="Q108" s="638"/>
      <c r="R108" s="638"/>
      <c r="S108" s="638"/>
      <c r="T108" s="638"/>
      <c r="U108" s="638"/>
      <c r="V108" s="638"/>
      <c r="W108" s="638"/>
      <c r="X108" s="638"/>
      <c r="Y108" s="638"/>
      <c r="Z108" s="638"/>
      <c r="AA108" s="638"/>
      <c r="AB108" s="638"/>
      <c r="AC108" s="638"/>
      <c r="AD108" s="638"/>
      <c r="AE108" s="638"/>
      <c r="AF108" s="638"/>
      <c r="AG108" s="638"/>
      <c r="AH108" s="638"/>
      <c r="AI108" s="638"/>
      <c r="AJ108" s="638"/>
      <c r="AK108" s="638"/>
      <c r="AL108" s="638"/>
      <c r="AM108" s="638"/>
      <c r="AN108" s="638"/>
      <c r="AO108" s="638"/>
      <c r="AP108" s="638"/>
      <c r="AQ108" s="638"/>
      <c r="AR108" s="638"/>
      <c r="AS108" s="638"/>
      <c r="AT108" s="638"/>
      <c r="AU108" s="638"/>
      <c r="AV108" s="638"/>
      <c r="AW108" s="638"/>
      <c r="AX108" s="638"/>
      <c r="AY108" s="638"/>
      <c r="AZ108" s="638"/>
      <c r="BA108" s="638"/>
      <c r="BB108" s="638"/>
      <c r="BC108" s="638"/>
      <c r="BD108" s="638"/>
      <c r="BE108" s="638"/>
      <c r="BF108" s="638"/>
      <c r="BG108" s="638"/>
      <c r="BH108" s="638"/>
      <c r="BI108" s="638"/>
      <c r="BJ108" s="638"/>
      <c r="BK108" s="638"/>
      <c r="BL108" s="638"/>
      <c r="BM108" s="638"/>
      <c r="BN108" s="638"/>
      <c r="BO108" s="638"/>
      <c r="BP108" s="638"/>
      <c r="BQ108" s="638"/>
      <c r="BR108" s="638"/>
      <c r="BS108" s="638"/>
      <c r="BT108" s="638"/>
      <c r="BU108" s="638"/>
      <c r="BV108" s="638"/>
      <c r="BW108" s="638"/>
      <c r="BX108" s="638"/>
      <c r="BY108" s="638"/>
      <c r="BZ108" s="638"/>
      <c r="CA108" s="638"/>
      <c r="CB108" s="638"/>
      <c r="CC108" s="638"/>
      <c r="CD108" s="638"/>
      <c r="CE108" s="638"/>
      <c r="CF108" s="638"/>
      <c r="CG108" s="638"/>
      <c r="CH108" s="638"/>
      <c r="CI108" s="638"/>
      <c r="CJ108" s="638"/>
      <c r="CK108" s="638"/>
      <c r="CL108" s="638"/>
      <c r="CM108" s="638"/>
      <c r="CN108" s="638"/>
      <c r="CO108" s="638"/>
      <c r="CP108" s="638"/>
      <c r="CQ108" s="638"/>
      <c r="CR108" s="638"/>
      <c r="CS108" s="638"/>
      <c r="CT108" s="638"/>
      <c r="CU108" s="638"/>
      <c r="CV108" s="638"/>
      <c r="CW108" s="638"/>
      <c r="CX108" s="638"/>
      <c r="CY108" s="638"/>
      <c r="CZ108" s="638"/>
      <c r="DA108" s="638"/>
      <c r="DB108" s="638"/>
      <c r="DC108" s="638"/>
      <c r="DD108" s="638"/>
      <c r="DE108" s="638"/>
      <c r="DF108" s="638"/>
      <c r="DG108" s="638"/>
      <c r="DH108" s="638"/>
      <c r="DI108" s="638"/>
      <c r="DJ108" s="638"/>
      <c r="DK108" s="638"/>
      <c r="DL108" s="638"/>
      <c r="DM108" s="638"/>
      <c r="DN108" s="638"/>
      <c r="DO108" s="638"/>
      <c r="DP108" s="638"/>
      <c r="DQ108" s="638"/>
      <c r="DR108" s="638"/>
      <c r="DS108" s="638"/>
      <c r="DT108" s="638"/>
      <c r="DU108" s="638"/>
      <c r="DV108" s="638"/>
      <c r="DW108" s="638"/>
      <c r="DX108" s="638"/>
      <c r="DY108" s="638"/>
      <c r="DZ108" s="638"/>
      <c r="EA108" s="638"/>
      <c r="EB108" s="638"/>
      <c r="EC108" s="638"/>
      <c r="ED108" s="638"/>
      <c r="EE108" s="638"/>
      <c r="EF108" s="638"/>
      <c r="EG108" s="638"/>
      <c r="EH108" s="638"/>
      <c r="EI108" s="638"/>
      <c r="EJ108" s="638"/>
      <c r="EK108" s="638"/>
      <c r="EL108" s="638"/>
      <c r="EM108" s="638"/>
      <c r="EN108" s="638"/>
      <c r="EO108" s="638"/>
      <c r="EP108" s="638"/>
      <c r="EQ108" s="638"/>
      <c r="ER108" s="638"/>
      <c r="ES108" s="638"/>
      <c r="ET108" s="638"/>
      <c r="EU108" s="638"/>
      <c r="EV108" s="638"/>
      <c r="EW108" s="638"/>
      <c r="EX108" s="638"/>
      <c r="EY108" s="638"/>
      <c r="EZ108" s="638"/>
      <c r="FA108" s="638"/>
      <c r="FB108" s="638"/>
      <c r="FC108" s="638"/>
      <c r="FD108" s="638"/>
      <c r="FE108" s="638"/>
      <c r="FF108" s="638"/>
      <c r="FG108" s="638"/>
      <c r="FH108" s="638"/>
      <c r="FI108" s="638"/>
      <c r="FJ108" s="638"/>
      <c r="FK108" s="638"/>
      <c r="FL108" s="638"/>
      <c r="FM108" s="638"/>
      <c r="FN108" s="638"/>
      <c r="FO108" s="638"/>
      <c r="FP108" s="638"/>
      <c r="FQ108" s="638"/>
      <c r="FR108" s="638"/>
      <c r="FS108" s="638"/>
      <c r="FT108" s="638"/>
      <c r="FU108" s="638"/>
      <c r="FV108" s="638"/>
      <c r="FW108" s="638"/>
      <c r="FX108" s="638"/>
      <c r="FY108" s="638"/>
      <c r="FZ108" s="638"/>
      <c r="GA108" s="638"/>
      <c r="GB108" s="638"/>
      <c r="GC108" s="638"/>
      <c r="GD108" s="638"/>
      <c r="GE108" s="638"/>
      <c r="GF108" s="638"/>
      <c r="GG108" s="638"/>
      <c r="GH108" s="638"/>
      <c r="GI108" s="638"/>
      <c r="GJ108" s="638"/>
      <c r="GK108" s="638"/>
      <c r="GL108" s="638"/>
      <c r="GM108" s="638"/>
      <c r="GN108" s="638"/>
      <c r="GO108" s="638"/>
      <c r="GP108" s="638"/>
      <c r="GQ108" s="638"/>
      <c r="GR108" s="638"/>
      <c r="GS108" s="638"/>
      <c r="GT108" s="638"/>
      <c r="GU108" s="638"/>
      <c r="GV108" s="638"/>
      <c r="GW108" s="638"/>
      <c r="GX108" s="638"/>
      <c r="GY108" s="638"/>
      <c r="GZ108" s="638"/>
      <c r="HA108" s="638"/>
      <c r="HB108" s="638"/>
      <c r="HC108" s="638"/>
      <c r="HD108" s="638"/>
      <c r="HE108" s="638"/>
      <c r="HF108" s="638"/>
      <c r="HG108" s="638"/>
      <c r="HH108" s="638"/>
      <c r="HI108" s="638"/>
      <c r="HJ108" s="638"/>
      <c r="HK108" s="638"/>
      <c r="HL108" s="638"/>
      <c r="HM108" s="638"/>
      <c r="HN108" s="638"/>
      <c r="HO108" s="638"/>
      <c r="HP108" s="638"/>
      <c r="HQ108" s="638"/>
      <c r="HR108" s="638"/>
      <c r="HS108" s="638"/>
      <c r="HT108" s="638"/>
      <c r="HU108" s="638"/>
      <c r="HV108" s="638"/>
      <c r="HW108" s="638"/>
      <c r="HX108" s="638"/>
      <c r="HY108" s="638"/>
      <c r="HZ108" s="638"/>
      <c r="IA108" s="638"/>
      <c r="IB108" s="638"/>
      <c r="IC108" s="638"/>
      <c r="ID108" s="638"/>
      <c r="IE108" s="638"/>
      <c r="IF108" s="638"/>
      <c r="IG108" s="638"/>
      <c r="IH108" s="638"/>
      <c r="II108" s="638"/>
      <c r="IJ108" s="638"/>
      <c r="IK108" s="638"/>
      <c r="IL108" s="638"/>
      <c r="IM108" s="638"/>
      <c r="IN108" s="638"/>
      <c r="IO108" s="638"/>
      <c r="IP108" s="638"/>
      <c r="IQ108" s="638"/>
      <c r="IR108" s="638"/>
      <c r="IS108" s="638"/>
      <c r="IT108" s="638"/>
      <c r="IU108" s="638"/>
    </row>
    <row r="109" spans="1:255">
      <c r="A109" s="637"/>
      <c r="B109" s="634" t="s">
        <v>885</v>
      </c>
      <c r="C109" s="635">
        <v>63</v>
      </c>
      <c r="D109" s="635"/>
      <c r="E109" s="635"/>
      <c r="F109" s="635"/>
      <c r="G109" s="635">
        <v>63</v>
      </c>
      <c r="H109" s="635"/>
    </row>
    <row r="110" spans="1:255">
      <c r="A110" s="631">
        <v>32</v>
      </c>
      <c r="B110" s="636" t="s">
        <v>929</v>
      </c>
      <c r="C110" s="633">
        <f>C111</f>
        <v>255</v>
      </c>
      <c r="D110" s="633"/>
      <c r="E110" s="633"/>
      <c r="F110" s="633"/>
      <c r="G110" s="633">
        <f>G111</f>
        <v>255</v>
      </c>
      <c r="H110" s="633"/>
    </row>
    <row r="111" spans="1:255">
      <c r="A111" s="631"/>
      <c r="B111" s="634" t="s">
        <v>885</v>
      </c>
      <c r="C111" s="635">
        <v>255</v>
      </c>
      <c r="D111" s="635"/>
      <c r="E111" s="635"/>
      <c r="F111" s="635"/>
      <c r="G111" s="635">
        <v>255</v>
      </c>
      <c r="H111" s="635"/>
    </row>
    <row r="112" spans="1:255">
      <c r="A112" s="631">
        <v>33</v>
      </c>
      <c r="B112" s="636" t="s">
        <v>930</v>
      </c>
      <c r="C112" s="633">
        <f>C113</f>
        <v>73</v>
      </c>
      <c r="D112" s="633"/>
      <c r="E112" s="633"/>
      <c r="F112" s="633"/>
      <c r="G112" s="633">
        <f>G113</f>
        <v>73</v>
      </c>
      <c r="H112" s="633"/>
    </row>
    <row r="113" spans="1:8">
      <c r="A113" s="637"/>
      <c r="B113" s="634" t="s">
        <v>885</v>
      </c>
      <c r="C113" s="635">
        <v>73</v>
      </c>
      <c r="D113" s="635"/>
      <c r="E113" s="635"/>
      <c r="F113" s="635"/>
      <c r="G113" s="635">
        <v>73</v>
      </c>
      <c r="H113" s="635"/>
    </row>
    <row r="114" spans="1:8">
      <c r="A114" s="631">
        <v>34</v>
      </c>
      <c r="B114" s="636" t="s">
        <v>931</v>
      </c>
      <c r="C114" s="633">
        <f>C115</f>
        <v>84</v>
      </c>
      <c r="D114" s="633"/>
      <c r="E114" s="633"/>
      <c r="F114" s="633"/>
      <c r="G114" s="633">
        <f>G115</f>
        <v>84</v>
      </c>
      <c r="H114" s="633"/>
    </row>
    <row r="115" spans="1:8">
      <c r="A115" s="631"/>
      <c r="B115" s="634" t="s">
        <v>885</v>
      </c>
      <c r="C115" s="635">
        <v>84</v>
      </c>
      <c r="D115" s="635"/>
      <c r="E115" s="635"/>
      <c r="F115" s="635"/>
      <c r="G115" s="635">
        <v>84</v>
      </c>
      <c r="H115" s="635"/>
    </row>
    <row r="116" spans="1:8">
      <c r="A116" s="631">
        <v>35</v>
      </c>
      <c r="B116" s="636" t="s">
        <v>932</v>
      </c>
      <c r="C116" s="633">
        <f>C117</f>
        <v>81</v>
      </c>
      <c r="D116" s="633"/>
      <c r="E116" s="633"/>
      <c r="F116" s="633"/>
      <c r="G116" s="633">
        <f>G117</f>
        <v>81</v>
      </c>
      <c r="H116" s="633"/>
    </row>
    <row r="117" spans="1:8">
      <c r="A117" s="631"/>
      <c r="B117" s="634" t="s">
        <v>885</v>
      </c>
      <c r="C117" s="635">
        <v>81</v>
      </c>
      <c r="D117" s="635"/>
      <c r="E117" s="635"/>
      <c r="F117" s="635"/>
      <c r="G117" s="635">
        <v>81</v>
      </c>
      <c r="H117" s="635"/>
    </row>
    <row r="118" spans="1:8" ht="33.75">
      <c r="A118" s="648">
        <v>36</v>
      </c>
      <c r="B118" s="649" t="s">
        <v>933</v>
      </c>
      <c r="C118" s="633">
        <f>C119</f>
        <v>47</v>
      </c>
      <c r="D118" s="633"/>
      <c r="E118" s="633"/>
      <c r="F118" s="633"/>
      <c r="G118" s="633">
        <f>G119</f>
        <v>47</v>
      </c>
      <c r="H118" s="633"/>
    </row>
    <row r="119" spans="1:8">
      <c r="A119" s="637"/>
      <c r="B119" s="634" t="s">
        <v>885</v>
      </c>
      <c r="C119" s="635">
        <v>47</v>
      </c>
      <c r="D119" s="635"/>
      <c r="E119" s="635"/>
      <c r="F119" s="635"/>
      <c r="G119" s="635">
        <v>47</v>
      </c>
      <c r="H119" s="635"/>
    </row>
    <row r="120" spans="1:8" ht="33.75">
      <c r="A120" s="648">
        <v>37</v>
      </c>
      <c r="B120" s="649" t="s">
        <v>934</v>
      </c>
      <c r="C120" s="633">
        <f>C121</f>
        <v>67</v>
      </c>
      <c r="D120" s="633"/>
      <c r="E120" s="633"/>
      <c r="F120" s="633"/>
      <c r="G120" s="633">
        <f>G121</f>
        <v>67</v>
      </c>
      <c r="H120" s="633"/>
    </row>
    <row r="121" spans="1:8">
      <c r="A121" s="637"/>
      <c r="B121" s="634" t="s">
        <v>885</v>
      </c>
      <c r="C121" s="635">
        <v>67</v>
      </c>
      <c r="D121" s="635"/>
      <c r="E121" s="635"/>
      <c r="F121" s="635"/>
      <c r="G121" s="635">
        <v>67</v>
      </c>
      <c r="H121" s="635"/>
    </row>
    <row r="122" spans="1:8">
      <c r="A122" s="648">
        <v>38</v>
      </c>
      <c r="B122" s="650" t="s">
        <v>935</v>
      </c>
      <c r="C122" s="633">
        <f>C123</f>
        <v>75</v>
      </c>
      <c r="D122" s="633"/>
      <c r="E122" s="633"/>
      <c r="F122" s="633"/>
      <c r="G122" s="633">
        <f>G123</f>
        <v>75</v>
      </c>
      <c r="H122" s="633"/>
    </row>
    <row r="123" spans="1:8">
      <c r="A123" s="637"/>
      <c r="B123" s="634" t="s">
        <v>885</v>
      </c>
      <c r="C123" s="635">
        <v>75</v>
      </c>
      <c r="D123" s="635"/>
      <c r="E123" s="635"/>
      <c r="F123" s="635"/>
      <c r="G123" s="635">
        <v>75</v>
      </c>
      <c r="H123" s="635"/>
    </row>
    <row r="124" spans="1:8">
      <c r="A124" s="648">
        <v>39</v>
      </c>
      <c r="B124" s="650" t="s">
        <v>936</v>
      </c>
      <c r="C124" s="633">
        <f>C125</f>
        <v>76</v>
      </c>
      <c r="D124" s="633"/>
      <c r="E124" s="633"/>
      <c r="F124" s="633"/>
      <c r="G124" s="633">
        <f>G125</f>
        <v>76</v>
      </c>
      <c r="H124" s="633"/>
    </row>
    <row r="125" spans="1:8">
      <c r="A125" s="637"/>
      <c r="B125" s="634" t="s">
        <v>885</v>
      </c>
      <c r="C125" s="635">
        <v>76</v>
      </c>
      <c r="D125" s="635"/>
      <c r="E125" s="635"/>
      <c r="F125" s="635"/>
      <c r="G125" s="635">
        <v>76</v>
      </c>
      <c r="H125" s="635"/>
    </row>
    <row r="126" spans="1:8">
      <c r="A126" s="631">
        <v>40</v>
      </c>
      <c r="B126" s="636" t="s">
        <v>937</v>
      </c>
      <c r="C126" s="633">
        <f>C127</f>
        <v>1006</v>
      </c>
      <c r="D126" s="633">
        <f>D127</f>
        <v>1091</v>
      </c>
      <c r="E126" s="633">
        <f>E127</f>
        <v>1091</v>
      </c>
      <c r="F126" s="633"/>
      <c r="G126" s="633">
        <f>G127</f>
        <v>0</v>
      </c>
      <c r="H126" s="633">
        <f>H127</f>
        <v>85</v>
      </c>
    </row>
    <row r="127" spans="1:8">
      <c r="A127" s="631"/>
      <c r="B127" s="634" t="s">
        <v>902</v>
      </c>
      <c r="C127" s="635">
        <v>1006</v>
      </c>
      <c r="D127" s="635">
        <v>1091</v>
      </c>
      <c r="E127" s="635">
        <v>1091</v>
      </c>
      <c r="F127" s="635"/>
      <c r="G127" s="635">
        <v>0</v>
      </c>
      <c r="H127" s="635">
        <v>85</v>
      </c>
    </row>
    <row r="128" spans="1:8" ht="33.75">
      <c r="A128" s="631">
        <v>41</v>
      </c>
      <c r="B128" s="632" t="s">
        <v>938</v>
      </c>
      <c r="C128" s="633">
        <f>C129</f>
        <v>73</v>
      </c>
      <c r="D128" s="633"/>
      <c r="E128" s="633"/>
      <c r="F128" s="633"/>
      <c r="G128" s="633">
        <f>G129</f>
        <v>73</v>
      </c>
      <c r="H128" s="633"/>
    </row>
    <row r="129" spans="1:255">
      <c r="A129" s="631"/>
      <c r="B129" s="634" t="s">
        <v>885</v>
      </c>
      <c r="C129" s="635">
        <v>73</v>
      </c>
      <c r="D129" s="635"/>
      <c r="E129" s="635"/>
      <c r="F129" s="635"/>
      <c r="G129" s="635">
        <v>73</v>
      </c>
      <c r="H129" s="635"/>
    </row>
    <row r="130" spans="1:255">
      <c r="A130" s="631">
        <v>42</v>
      </c>
      <c r="B130" s="636" t="s">
        <v>939</v>
      </c>
      <c r="C130" s="633">
        <f>C131</f>
        <v>45</v>
      </c>
      <c r="D130" s="633"/>
      <c r="E130" s="633"/>
      <c r="F130" s="633"/>
      <c r="G130" s="633">
        <f>G131</f>
        <v>45</v>
      </c>
      <c r="H130" s="633"/>
    </row>
    <row r="131" spans="1:255">
      <c r="A131" s="631"/>
      <c r="B131" s="634" t="s">
        <v>885</v>
      </c>
      <c r="C131" s="635">
        <v>45</v>
      </c>
      <c r="D131" s="635"/>
      <c r="E131" s="635"/>
      <c r="F131" s="635"/>
      <c r="G131" s="635">
        <v>45</v>
      </c>
      <c r="H131" s="635"/>
    </row>
    <row r="132" spans="1:255" ht="33.75">
      <c r="A132" s="651">
        <v>43</v>
      </c>
      <c r="B132" s="632" t="s">
        <v>940</v>
      </c>
      <c r="C132" s="633">
        <f>C133</f>
        <v>54</v>
      </c>
      <c r="D132" s="633"/>
      <c r="E132" s="633"/>
      <c r="F132" s="633"/>
      <c r="G132" s="633">
        <f>G133</f>
        <v>54</v>
      </c>
      <c r="H132" s="633"/>
    </row>
    <row r="133" spans="1:255">
      <c r="A133" s="637"/>
      <c r="B133" s="634" t="s">
        <v>885</v>
      </c>
      <c r="C133" s="635">
        <v>54</v>
      </c>
      <c r="D133" s="635"/>
      <c r="E133" s="635"/>
      <c r="F133" s="635"/>
      <c r="G133" s="635">
        <v>54</v>
      </c>
      <c r="H133" s="635"/>
    </row>
    <row r="134" spans="1:255">
      <c r="A134" s="651">
        <v>44</v>
      </c>
      <c r="B134" s="636" t="s">
        <v>941</v>
      </c>
      <c r="C134" s="633">
        <f>C135</f>
        <v>69</v>
      </c>
      <c r="D134" s="633"/>
      <c r="E134" s="633"/>
      <c r="F134" s="633"/>
      <c r="G134" s="633">
        <f>G135</f>
        <v>69</v>
      </c>
      <c r="H134" s="633"/>
    </row>
    <row r="135" spans="1:255">
      <c r="A135" s="637"/>
      <c r="B135" s="634" t="s">
        <v>885</v>
      </c>
      <c r="C135" s="635">
        <v>69</v>
      </c>
      <c r="D135" s="635"/>
      <c r="E135" s="635"/>
      <c r="F135" s="635"/>
      <c r="G135" s="635">
        <v>69</v>
      </c>
      <c r="H135" s="635"/>
    </row>
    <row r="136" spans="1:255">
      <c r="A136" s="651">
        <v>45</v>
      </c>
      <c r="B136" s="636" t="s">
        <v>942</v>
      </c>
      <c r="C136" s="633">
        <f>C137</f>
        <v>47</v>
      </c>
      <c r="D136" s="633"/>
      <c r="E136" s="633"/>
      <c r="F136" s="633"/>
      <c r="G136" s="633">
        <f>G137</f>
        <v>47</v>
      </c>
      <c r="H136" s="633"/>
    </row>
    <row r="137" spans="1:255">
      <c r="A137" s="637"/>
      <c r="B137" s="634" t="s">
        <v>885</v>
      </c>
      <c r="C137" s="635">
        <v>47</v>
      </c>
      <c r="D137" s="635"/>
      <c r="E137" s="635"/>
      <c r="F137" s="635"/>
      <c r="G137" s="635">
        <v>47</v>
      </c>
      <c r="H137" s="635"/>
    </row>
    <row r="138" spans="1:255" ht="33.75">
      <c r="A138" s="648">
        <v>46</v>
      </c>
      <c r="B138" s="649" t="s">
        <v>943</v>
      </c>
      <c r="C138" s="633">
        <f>C139</f>
        <v>124</v>
      </c>
      <c r="D138" s="633"/>
      <c r="E138" s="633"/>
      <c r="F138" s="633"/>
      <c r="G138" s="633">
        <f>G139</f>
        <v>124</v>
      </c>
      <c r="H138" s="633"/>
    </row>
    <row r="139" spans="1:255">
      <c r="A139" s="637"/>
      <c r="B139" s="634" t="s">
        <v>885</v>
      </c>
      <c r="C139" s="635">
        <v>124</v>
      </c>
      <c r="D139" s="635"/>
      <c r="E139" s="635"/>
      <c r="F139" s="635"/>
      <c r="G139" s="635">
        <v>124</v>
      </c>
      <c r="H139" s="635"/>
    </row>
    <row r="140" spans="1:255" ht="50.25">
      <c r="A140" s="648">
        <v>47</v>
      </c>
      <c r="B140" s="652" t="s">
        <v>944</v>
      </c>
      <c r="C140" s="633">
        <f>C141</f>
        <v>234</v>
      </c>
      <c r="D140" s="633">
        <v>65</v>
      </c>
      <c r="E140" s="633">
        <f>E141</f>
        <v>65</v>
      </c>
      <c r="F140" s="633"/>
      <c r="G140" s="633">
        <f>G141</f>
        <v>169</v>
      </c>
      <c r="H140" s="633"/>
      <c r="I140" s="627"/>
      <c r="J140" s="627"/>
      <c r="K140" s="627"/>
      <c r="L140" s="627"/>
      <c r="M140" s="627"/>
      <c r="N140" s="627"/>
      <c r="O140" s="627"/>
      <c r="P140" s="627"/>
      <c r="Q140" s="627"/>
      <c r="R140" s="627"/>
      <c r="S140" s="627"/>
      <c r="T140" s="627"/>
      <c r="U140" s="627"/>
      <c r="V140" s="627"/>
      <c r="W140" s="627"/>
      <c r="X140" s="627"/>
      <c r="Y140" s="627"/>
      <c r="Z140" s="627"/>
      <c r="AA140" s="627"/>
      <c r="AB140" s="627"/>
      <c r="AC140" s="627"/>
      <c r="AD140" s="627"/>
      <c r="AE140" s="627"/>
      <c r="AF140" s="627"/>
      <c r="AG140" s="627"/>
      <c r="AH140" s="627"/>
      <c r="AI140" s="627"/>
      <c r="AJ140" s="627"/>
      <c r="AK140" s="627"/>
      <c r="AL140" s="627"/>
      <c r="AM140" s="627"/>
      <c r="AN140" s="627"/>
      <c r="AO140" s="627"/>
      <c r="AP140" s="627"/>
      <c r="AQ140" s="627"/>
      <c r="AR140" s="627"/>
      <c r="AS140" s="627"/>
      <c r="AT140" s="627"/>
      <c r="AU140" s="627"/>
      <c r="AV140" s="627"/>
      <c r="AW140" s="627"/>
      <c r="AX140" s="627"/>
      <c r="AY140" s="627"/>
      <c r="AZ140" s="627"/>
      <c r="BA140" s="627"/>
      <c r="BB140" s="627"/>
      <c r="BC140" s="627"/>
      <c r="BD140" s="627"/>
      <c r="BE140" s="627"/>
      <c r="BF140" s="627"/>
      <c r="BG140" s="627"/>
      <c r="BH140" s="627"/>
      <c r="BI140" s="627"/>
      <c r="BJ140" s="627"/>
      <c r="BK140" s="627"/>
      <c r="BL140" s="627"/>
      <c r="BM140" s="627"/>
      <c r="BN140" s="627"/>
      <c r="BO140" s="627"/>
      <c r="BP140" s="627"/>
      <c r="BQ140" s="627"/>
      <c r="BR140" s="627"/>
      <c r="BS140" s="627"/>
      <c r="BT140" s="627"/>
      <c r="BU140" s="627"/>
      <c r="BV140" s="627"/>
      <c r="BW140" s="627"/>
      <c r="BX140" s="627"/>
      <c r="BY140" s="627"/>
      <c r="BZ140" s="627"/>
      <c r="CA140" s="627"/>
      <c r="CB140" s="627"/>
      <c r="CC140" s="627"/>
      <c r="CD140" s="627"/>
      <c r="CE140" s="627"/>
      <c r="CF140" s="627"/>
      <c r="CG140" s="627"/>
      <c r="CH140" s="627"/>
      <c r="CI140" s="627"/>
      <c r="CJ140" s="627"/>
      <c r="CK140" s="627"/>
      <c r="CL140" s="627"/>
      <c r="CM140" s="627"/>
      <c r="CN140" s="627"/>
      <c r="CO140" s="627"/>
      <c r="CP140" s="627"/>
      <c r="CQ140" s="627"/>
      <c r="CR140" s="627"/>
      <c r="CS140" s="627"/>
      <c r="CT140" s="627"/>
      <c r="CU140" s="627"/>
      <c r="CV140" s="627"/>
      <c r="CW140" s="627"/>
      <c r="CX140" s="627"/>
      <c r="CY140" s="627"/>
      <c r="CZ140" s="627"/>
      <c r="DA140" s="627"/>
      <c r="DB140" s="627"/>
      <c r="DC140" s="627"/>
      <c r="DD140" s="627"/>
      <c r="DE140" s="627"/>
      <c r="DF140" s="627"/>
      <c r="DG140" s="627"/>
      <c r="DH140" s="627"/>
      <c r="DI140" s="627"/>
      <c r="DJ140" s="627"/>
      <c r="DK140" s="627"/>
      <c r="DL140" s="627"/>
      <c r="DM140" s="627"/>
      <c r="DN140" s="627"/>
      <c r="DO140" s="627"/>
      <c r="DP140" s="627"/>
      <c r="DQ140" s="627"/>
      <c r="DR140" s="627"/>
      <c r="DS140" s="627"/>
      <c r="DT140" s="627"/>
      <c r="DU140" s="627"/>
      <c r="DV140" s="627"/>
      <c r="DW140" s="627"/>
      <c r="DX140" s="627"/>
      <c r="DY140" s="627"/>
      <c r="DZ140" s="627"/>
      <c r="EA140" s="627"/>
      <c r="EB140" s="627"/>
      <c r="EC140" s="627"/>
      <c r="ED140" s="627"/>
      <c r="EE140" s="627"/>
      <c r="EF140" s="627"/>
      <c r="EG140" s="627"/>
      <c r="EH140" s="627"/>
      <c r="EI140" s="627"/>
      <c r="EJ140" s="627"/>
      <c r="EK140" s="627"/>
      <c r="EL140" s="627"/>
      <c r="EM140" s="627"/>
      <c r="EN140" s="627"/>
      <c r="EO140" s="627"/>
      <c r="EP140" s="627"/>
      <c r="EQ140" s="627"/>
      <c r="ER140" s="627"/>
      <c r="ES140" s="627"/>
      <c r="ET140" s="627"/>
      <c r="EU140" s="627"/>
      <c r="EV140" s="627"/>
      <c r="EW140" s="627"/>
      <c r="EX140" s="627"/>
      <c r="EY140" s="627"/>
      <c r="EZ140" s="627"/>
      <c r="FA140" s="627"/>
      <c r="FB140" s="627"/>
      <c r="FC140" s="627"/>
      <c r="FD140" s="627"/>
      <c r="FE140" s="627"/>
      <c r="FF140" s="627"/>
      <c r="FG140" s="627"/>
      <c r="FH140" s="627"/>
      <c r="FI140" s="627"/>
      <c r="FJ140" s="627"/>
      <c r="FK140" s="627"/>
      <c r="FL140" s="627"/>
      <c r="FM140" s="627"/>
      <c r="FN140" s="627"/>
      <c r="FO140" s="627"/>
      <c r="FP140" s="627"/>
      <c r="FQ140" s="627"/>
      <c r="FR140" s="627"/>
      <c r="FS140" s="627"/>
      <c r="FT140" s="627"/>
      <c r="FU140" s="627"/>
      <c r="FV140" s="627"/>
      <c r="FW140" s="627"/>
      <c r="FX140" s="627"/>
      <c r="FY140" s="627"/>
      <c r="FZ140" s="627"/>
      <c r="GA140" s="627"/>
      <c r="GB140" s="627"/>
      <c r="GC140" s="627"/>
      <c r="GD140" s="627"/>
      <c r="GE140" s="627"/>
      <c r="GF140" s="627"/>
      <c r="GG140" s="627"/>
      <c r="GH140" s="627"/>
      <c r="GI140" s="627"/>
      <c r="GJ140" s="627"/>
      <c r="GK140" s="627"/>
      <c r="GL140" s="627"/>
      <c r="GM140" s="627"/>
      <c r="GN140" s="627"/>
      <c r="GO140" s="627"/>
      <c r="GP140" s="627"/>
      <c r="GQ140" s="627"/>
      <c r="GR140" s="627"/>
      <c r="GS140" s="627"/>
      <c r="GT140" s="627"/>
      <c r="GU140" s="627"/>
      <c r="GV140" s="627"/>
      <c r="GW140" s="627"/>
      <c r="GX140" s="627"/>
      <c r="GY140" s="627"/>
      <c r="GZ140" s="627"/>
      <c r="HA140" s="627"/>
      <c r="HB140" s="627"/>
      <c r="HC140" s="627"/>
      <c r="HD140" s="627"/>
      <c r="HE140" s="627"/>
      <c r="HF140" s="627"/>
      <c r="HG140" s="627"/>
      <c r="HH140" s="627"/>
      <c r="HI140" s="627"/>
      <c r="HJ140" s="627"/>
      <c r="HK140" s="627"/>
      <c r="HL140" s="627"/>
      <c r="HM140" s="627"/>
      <c r="HN140" s="627"/>
      <c r="HO140" s="627"/>
      <c r="HP140" s="627"/>
      <c r="HQ140" s="627"/>
      <c r="HR140" s="627"/>
      <c r="HS140" s="627"/>
      <c r="HT140" s="627"/>
      <c r="HU140" s="627"/>
      <c r="HV140" s="627"/>
      <c r="HW140" s="627"/>
      <c r="HX140" s="627"/>
      <c r="HY140" s="627"/>
      <c r="HZ140" s="627"/>
      <c r="IA140" s="627"/>
      <c r="IB140" s="627"/>
      <c r="IC140" s="627"/>
      <c r="ID140" s="627"/>
      <c r="IE140" s="627"/>
      <c r="IF140" s="627"/>
      <c r="IG140" s="627"/>
      <c r="IH140" s="627"/>
      <c r="II140" s="627"/>
      <c r="IJ140" s="627"/>
      <c r="IK140" s="627"/>
      <c r="IL140" s="627"/>
      <c r="IM140" s="627"/>
      <c r="IN140" s="627"/>
      <c r="IO140" s="627"/>
      <c r="IP140" s="627"/>
      <c r="IQ140" s="627"/>
      <c r="IR140" s="627"/>
      <c r="IS140" s="627"/>
      <c r="IT140" s="627"/>
      <c r="IU140" s="627"/>
    </row>
    <row r="141" spans="1:255">
      <c r="A141" s="637"/>
      <c r="B141" s="634" t="s">
        <v>899</v>
      </c>
      <c r="C141" s="635">
        <v>234</v>
      </c>
      <c r="D141" s="635">
        <v>65</v>
      </c>
      <c r="E141" s="635">
        <v>65</v>
      </c>
      <c r="F141" s="635"/>
      <c r="G141" s="635">
        <f>C141-D141</f>
        <v>169</v>
      </c>
      <c r="H141" s="635"/>
      <c r="I141" s="627"/>
      <c r="J141" s="627"/>
      <c r="K141" s="627"/>
      <c r="L141" s="627"/>
      <c r="M141" s="627"/>
      <c r="N141" s="627"/>
      <c r="O141" s="627"/>
      <c r="P141" s="627"/>
      <c r="Q141" s="627"/>
      <c r="R141" s="627"/>
      <c r="S141" s="627"/>
      <c r="T141" s="627"/>
      <c r="U141" s="627"/>
      <c r="V141" s="627"/>
      <c r="W141" s="627"/>
      <c r="X141" s="627"/>
      <c r="Y141" s="627"/>
      <c r="Z141" s="627"/>
      <c r="AA141" s="627"/>
      <c r="AB141" s="627"/>
      <c r="AC141" s="627"/>
      <c r="AD141" s="627"/>
      <c r="AE141" s="627"/>
      <c r="AF141" s="627"/>
      <c r="AG141" s="627"/>
      <c r="AH141" s="627"/>
      <c r="AI141" s="627"/>
      <c r="AJ141" s="627"/>
      <c r="AK141" s="627"/>
      <c r="AL141" s="627"/>
      <c r="AM141" s="627"/>
      <c r="AN141" s="627"/>
      <c r="AO141" s="627"/>
      <c r="AP141" s="627"/>
      <c r="AQ141" s="627"/>
      <c r="AR141" s="627"/>
      <c r="AS141" s="627"/>
      <c r="AT141" s="627"/>
      <c r="AU141" s="627"/>
      <c r="AV141" s="627"/>
      <c r="AW141" s="627"/>
      <c r="AX141" s="627"/>
      <c r="AY141" s="627"/>
      <c r="AZ141" s="627"/>
      <c r="BA141" s="627"/>
      <c r="BB141" s="627"/>
      <c r="BC141" s="627"/>
      <c r="BD141" s="627"/>
      <c r="BE141" s="627"/>
      <c r="BF141" s="627"/>
      <c r="BG141" s="627"/>
      <c r="BH141" s="627"/>
      <c r="BI141" s="627"/>
      <c r="BJ141" s="627"/>
      <c r="BK141" s="627"/>
      <c r="BL141" s="627"/>
      <c r="BM141" s="627"/>
      <c r="BN141" s="627"/>
      <c r="BO141" s="627"/>
      <c r="BP141" s="627"/>
      <c r="BQ141" s="627"/>
      <c r="BR141" s="627"/>
      <c r="BS141" s="627"/>
      <c r="BT141" s="627"/>
      <c r="BU141" s="627"/>
      <c r="BV141" s="627"/>
      <c r="BW141" s="627"/>
      <c r="BX141" s="627"/>
      <c r="BY141" s="627"/>
      <c r="BZ141" s="627"/>
      <c r="CA141" s="627"/>
      <c r="CB141" s="627"/>
      <c r="CC141" s="627"/>
      <c r="CD141" s="627"/>
      <c r="CE141" s="627"/>
      <c r="CF141" s="627"/>
      <c r="CG141" s="627"/>
      <c r="CH141" s="627"/>
      <c r="CI141" s="627"/>
      <c r="CJ141" s="627"/>
      <c r="CK141" s="627"/>
      <c r="CL141" s="627"/>
      <c r="CM141" s="627"/>
      <c r="CN141" s="627"/>
      <c r="CO141" s="627"/>
      <c r="CP141" s="627"/>
      <c r="CQ141" s="627"/>
      <c r="CR141" s="627"/>
      <c r="CS141" s="627"/>
      <c r="CT141" s="627"/>
      <c r="CU141" s="627"/>
      <c r="CV141" s="627"/>
      <c r="CW141" s="627"/>
      <c r="CX141" s="627"/>
      <c r="CY141" s="627"/>
      <c r="CZ141" s="627"/>
      <c r="DA141" s="627"/>
      <c r="DB141" s="627"/>
      <c r="DC141" s="627"/>
      <c r="DD141" s="627"/>
      <c r="DE141" s="627"/>
      <c r="DF141" s="627"/>
      <c r="DG141" s="627"/>
      <c r="DH141" s="627"/>
      <c r="DI141" s="627"/>
      <c r="DJ141" s="627"/>
      <c r="DK141" s="627"/>
      <c r="DL141" s="627"/>
      <c r="DM141" s="627"/>
      <c r="DN141" s="627"/>
      <c r="DO141" s="627"/>
      <c r="DP141" s="627"/>
      <c r="DQ141" s="627"/>
      <c r="DR141" s="627"/>
      <c r="DS141" s="627"/>
      <c r="DT141" s="627"/>
      <c r="DU141" s="627"/>
      <c r="DV141" s="627"/>
      <c r="DW141" s="627"/>
      <c r="DX141" s="627"/>
      <c r="DY141" s="627"/>
      <c r="DZ141" s="627"/>
      <c r="EA141" s="627"/>
      <c r="EB141" s="627"/>
      <c r="EC141" s="627"/>
      <c r="ED141" s="627"/>
      <c r="EE141" s="627"/>
      <c r="EF141" s="627"/>
      <c r="EG141" s="627"/>
      <c r="EH141" s="627"/>
      <c r="EI141" s="627"/>
      <c r="EJ141" s="627"/>
      <c r="EK141" s="627"/>
      <c r="EL141" s="627"/>
      <c r="EM141" s="627"/>
      <c r="EN141" s="627"/>
      <c r="EO141" s="627"/>
      <c r="EP141" s="627"/>
      <c r="EQ141" s="627"/>
      <c r="ER141" s="627"/>
      <c r="ES141" s="627"/>
      <c r="ET141" s="627"/>
      <c r="EU141" s="627"/>
      <c r="EV141" s="627"/>
      <c r="EW141" s="627"/>
      <c r="EX141" s="627"/>
      <c r="EY141" s="627"/>
      <c r="EZ141" s="627"/>
      <c r="FA141" s="627"/>
      <c r="FB141" s="627"/>
      <c r="FC141" s="627"/>
      <c r="FD141" s="627"/>
      <c r="FE141" s="627"/>
      <c r="FF141" s="627"/>
      <c r="FG141" s="627"/>
      <c r="FH141" s="627"/>
      <c r="FI141" s="627"/>
      <c r="FJ141" s="627"/>
      <c r="FK141" s="627"/>
      <c r="FL141" s="627"/>
      <c r="FM141" s="627"/>
      <c r="FN141" s="627"/>
      <c r="FO141" s="627"/>
      <c r="FP141" s="627"/>
      <c r="FQ141" s="627"/>
      <c r="FR141" s="627"/>
      <c r="FS141" s="627"/>
      <c r="FT141" s="627"/>
      <c r="FU141" s="627"/>
      <c r="FV141" s="627"/>
      <c r="FW141" s="627"/>
      <c r="FX141" s="627"/>
      <c r="FY141" s="627"/>
      <c r="FZ141" s="627"/>
      <c r="GA141" s="627"/>
      <c r="GB141" s="627"/>
      <c r="GC141" s="627"/>
      <c r="GD141" s="627"/>
      <c r="GE141" s="627"/>
      <c r="GF141" s="627"/>
      <c r="GG141" s="627"/>
      <c r="GH141" s="627"/>
      <c r="GI141" s="627"/>
      <c r="GJ141" s="627"/>
      <c r="GK141" s="627"/>
      <c r="GL141" s="627"/>
      <c r="GM141" s="627"/>
      <c r="GN141" s="627"/>
      <c r="GO141" s="627"/>
      <c r="GP141" s="627"/>
      <c r="GQ141" s="627"/>
      <c r="GR141" s="627"/>
      <c r="GS141" s="627"/>
      <c r="GT141" s="627"/>
      <c r="GU141" s="627"/>
      <c r="GV141" s="627"/>
      <c r="GW141" s="627"/>
      <c r="GX141" s="627"/>
      <c r="GY141" s="627"/>
      <c r="GZ141" s="627"/>
      <c r="HA141" s="627"/>
      <c r="HB141" s="627"/>
      <c r="HC141" s="627"/>
      <c r="HD141" s="627"/>
      <c r="HE141" s="627"/>
      <c r="HF141" s="627"/>
      <c r="HG141" s="627"/>
      <c r="HH141" s="627"/>
      <c r="HI141" s="627"/>
      <c r="HJ141" s="627"/>
      <c r="HK141" s="627"/>
      <c r="HL141" s="627"/>
      <c r="HM141" s="627"/>
      <c r="HN141" s="627"/>
      <c r="HO141" s="627"/>
      <c r="HP141" s="627"/>
      <c r="HQ141" s="627"/>
      <c r="HR141" s="627"/>
      <c r="HS141" s="627"/>
      <c r="HT141" s="627"/>
      <c r="HU141" s="627"/>
      <c r="HV141" s="627"/>
      <c r="HW141" s="627"/>
      <c r="HX141" s="627"/>
      <c r="HY141" s="627"/>
      <c r="HZ141" s="627"/>
      <c r="IA141" s="627"/>
      <c r="IB141" s="627"/>
      <c r="IC141" s="627"/>
      <c r="ID141" s="627"/>
      <c r="IE141" s="627"/>
      <c r="IF141" s="627"/>
      <c r="IG141" s="627"/>
      <c r="IH141" s="627"/>
      <c r="II141" s="627"/>
      <c r="IJ141" s="627"/>
      <c r="IK141" s="627"/>
      <c r="IL141" s="627"/>
      <c r="IM141" s="627"/>
      <c r="IN141" s="627"/>
      <c r="IO141" s="627"/>
      <c r="IP141" s="627"/>
      <c r="IQ141" s="627"/>
      <c r="IR141" s="627"/>
      <c r="IS141" s="627"/>
      <c r="IT141" s="627"/>
      <c r="IU141" s="627"/>
    </row>
    <row r="142" spans="1:255">
      <c r="A142" s="648">
        <v>48</v>
      </c>
      <c r="B142" s="653" t="s">
        <v>945</v>
      </c>
      <c r="C142" s="633">
        <f>C143</f>
        <v>484</v>
      </c>
      <c r="D142" s="633"/>
      <c r="E142" s="633"/>
      <c r="F142" s="633"/>
      <c r="G142" s="633">
        <f>G143</f>
        <v>484</v>
      </c>
      <c r="H142" s="633"/>
      <c r="I142" s="627"/>
      <c r="J142" s="627"/>
      <c r="K142" s="627"/>
      <c r="L142" s="627"/>
      <c r="M142" s="627"/>
      <c r="N142" s="627"/>
      <c r="O142" s="627"/>
      <c r="P142" s="627"/>
      <c r="Q142" s="627"/>
      <c r="R142" s="627"/>
      <c r="S142" s="627"/>
      <c r="T142" s="627"/>
      <c r="U142" s="627"/>
      <c r="V142" s="627"/>
      <c r="W142" s="627"/>
      <c r="X142" s="627"/>
      <c r="Y142" s="627"/>
      <c r="Z142" s="627"/>
      <c r="AA142" s="627"/>
      <c r="AB142" s="627"/>
      <c r="AC142" s="627"/>
      <c r="AD142" s="627"/>
      <c r="AE142" s="627"/>
      <c r="AF142" s="627"/>
      <c r="AG142" s="627"/>
      <c r="AH142" s="627"/>
      <c r="AI142" s="627"/>
      <c r="AJ142" s="627"/>
      <c r="AK142" s="627"/>
      <c r="AL142" s="627"/>
      <c r="AM142" s="627"/>
      <c r="AN142" s="627"/>
      <c r="AO142" s="627"/>
      <c r="AP142" s="627"/>
      <c r="AQ142" s="627"/>
      <c r="AR142" s="627"/>
      <c r="AS142" s="627"/>
      <c r="AT142" s="627"/>
      <c r="AU142" s="627"/>
      <c r="AV142" s="627"/>
      <c r="AW142" s="627"/>
      <c r="AX142" s="627"/>
      <c r="AY142" s="627"/>
      <c r="AZ142" s="627"/>
      <c r="BA142" s="627"/>
      <c r="BB142" s="627"/>
      <c r="BC142" s="627"/>
      <c r="BD142" s="627"/>
      <c r="BE142" s="627"/>
      <c r="BF142" s="627"/>
      <c r="BG142" s="627"/>
      <c r="BH142" s="627"/>
      <c r="BI142" s="627"/>
      <c r="BJ142" s="627"/>
      <c r="BK142" s="627"/>
      <c r="BL142" s="627"/>
      <c r="BM142" s="627"/>
      <c r="BN142" s="627"/>
      <c r="BO142" s="627"/>
      <c r="BP142" s="627"/>
      <c r="BQ142" s="627"/>
      <c r="BR142" s="627"/>
      <c r="BS142" s="627"/>
      <c r="BT142" s="627"/>
      <c r="BU142" s="627"/>
      <c r="BV142" s="627"/>
      <c r="BW142" s="627"/>
      <c r="BX142" s="627"/>
      <c r="BY142" s="627"/>
      <c r="BZ142" s="627"/>
      <c r="CA142" s="627"/>
      <c r="CB142" s="627"/>
      <c r="CC142" s="627"/>
      <c r="CD142" s="627"/>
      <c r="CE142" s="627"/>
      <c r="CF142" s="627"/>
      <c r="CG142" s="627"/>
      <c r="CH142" s="627"/>
      <c r="CI142" s="627"/>
      <c r="CJ142" s="627"/>
      <c r="CK142" s="627"/>
      <c r="CL142" s="627"/>
      <c r="CM142" s="627"/>
      <c r="CN142" s="627"/>
      <c r="CO142" s="627"/>
      <c r="CP142" s="627"/>
      <c r="CQ142" s="627"/>
      <c r="CR142" s="627"/>
      <c r="CS142" s="627"/>
      <c r="CT142" s="627"/>
      <c r="CU142" s="627"/>
      <c r="CV142" s="627"/>
      <c r="CW142" s="627"/>
      <c r="CX142" s="627"/>
      <c r="CY142" s="627"/>
      <c r="CZ142" s="627"/>
      <c r="DA142" s="627"/>
      <c r="DB142" s="627"/>
      <c r="DC142" s="627"/>
      <c r="DD142" s="627"/>
      <c r="DE142" s="627"/>
      <c r="DF142" s="627"/>
      <c r="DG142" s="627"/>
      <c r="DH142" s="627"/>
      <c r="DI142" s="627"/>
      <c r="DJ142" s="627"/>
      <c r="DK142" s="627"/>
      <c r="DL142" s="627"/>
      <c r="DM142" s="627"/>
      <c r="DN142" s="627"/>
      <c r="DO142" s="627"/>
      <c r="DP142" s="627"/>
      <c r="DQ142" s="627"/>
      <c r="DR142" s="627"/>
      <c r="DS142" s="627"/>
      <c r="DT142" s="627"/>
      <c r="DU142" s="627"/>
      <c r="DV142" s="627"/>
      <c r="DW142" s="627"/>
      <c r="DX142" s="627"/>
      <c r="DY142" s="627"/>
      <c r="DZ142" s="627"/>
      <c r="EA142" s="627"/>
      <c r="EB142" s="627"/>
      <c r="EC142" s="627"/>
      <c r="ED142" s="627"/>
      <c r="EE142" s="627"/>
      <c r="EF142" s="627"/>
      <c r="EG142" s="627"/>
      <c r="EH142" s="627"/>
      <c r="EI142" s="627"/>
      <c r="EJ142" s="627"/>
      <c r="EK142" s="627"/>
      <c r="EL142" s="627"/>
      <c r="EM142" s="627"/>
      <c r="EN142" s="627"/>
      <c r="EO142" s="627"/>
      <c r="EP142" s="627"/>
      <c r="EQ142" s="627"/>
      <c r="ER142" s="627"/>
      <c r="ES142" s="627"/>
      <c r="ET142" s="627"/>
      <c r="EU142" s="627"/>
      <c r="EV142" s="627"/>
      <c r="EW142" s="627"/>
      <c r="EX142" s="627"/>
      <c r="EY142" s="627"/>
      <c r="EZ142" s="627"/>
      <c r="FA142" s="627"/>
      <c r="FB142" s="627"/>
      <c r="FC142" s="627"/>
      <c r="FD142" s="627"/>
      <c r="FE142" s="627"/>
      <c r="FF142" s="627"/>
      <c r="FG142" s="627"/>
      <c r="FH142" s="627"/>
      <c r="FI142" s="627"/>
      <c r="FJ142" s="627"/>
      <c r="FK142" s="627"/>
      <c r="FL142" s="627"/>
      <c r="FM142" s="627"/>
      <c r="FN142" s="627"/>
      <c r="FO142" s="627"/>
      <c r="FP142" s="627"/>
      <c r="FQ142" s="627"/>
      <c r="FR142" s="627"/>
      <c r="FS142" s="627"/>
      <c r="FT142" s="627"/>
      <c r="FU142" s="627"/>
      <c r="FV142" s="627"/>
      <c r="FW142" s="627"/>
      <c r="FX142" s="627"/>
      <c r="FY142" s="627"/>
      <c r="FZ142" s="627"/>
      <c r="GA142" s="627"/>
      <c r="GB142" s="627"/>
      <c r="GC142" s="627"/>
      <c r="GD142" s="627"/>
      <c r="GE142" s="627"/>
      <c r="GF142" s="627"/>
      <c r="GG142" s="627"/>
      <c r="GH142" s="627"/>
      <c r="GI142" s="627"/>
      <c r="GJ142" s="627"/>
      <c r="GK142" s="627"/>
      <c r="GL142" s="627"/>
      <c r="GM142" s="627"/>
      <c r="GN142" s="627"/>
      <c r="GO142" s="627"/>
      <c r="GP142" s="627"/>
      <c r="GQ142" s="627"/>
      <c r="GR142" s="627"/>
      <c r="GS142" s="627"/>
      <c r="GT142" s="627"/>
      <c r="GU142" s="627"/>
      <c r="GV142" s="627"/>
      <c r="GW142" s="627"/>
      <c r="GX142" s="627"/>
      <c r="GY142" s="627"/>
      <c r="GZ142" s="627"/>
      <c r="HA142" s="627"/>
      <c r="HB142" s="627"/>
      <c r="HC142" s="627"/>
      <c r="HD142" s="627"/>
      <c r="HE142" s="627"/>
      <c r="HF142" s="627"/>
      <c r="HG142" s="627"/>
      <c r="HH142" s="627"/>
      <c r="HI142" s="627"/>
      <c r="HJ142" s="627"/>
      <c r="HK142" s="627"/>
      <c r="HL142" s="627"/>
      <c r="HM142" s="627"/>
      <c r="HN142" s="627"/>
      <c r="HO142" s="627"/>
      <c r="HP142" s="627"/>
      <c r="HQ142" s="627"/>
      <c r="HR142" s="627"/>
      <c r="HS142" s="627"/>
      <c r="HT142" s="627"/>
      <c r="HU142" s="627"/>
      <c r="HV142" s="627"/>
      <c r="HW142" s="627"/>
      <c r="HX142" s="627"/>
      <c r="HY142" s="627"/>
      <c r="HZ142" s="627"/>
      <c r="IA142" s="627"/>
      <c r="IB142" s="627"/>
      <c r="IC142" s="627"/>
      <c r="ID142" s="627"/>
      <c r="IE142" s="627"/>
      <c r="IF142" s="627"/>
      <c r="IG142" s="627"/>
      <c r="IH142" s="627"/>
      <c r="II142" s="627"/>
      <c r="IJ142" s="627"/>
      <c r="IK142" s="627"/>
      <c r="IL142" s="627"/>
      <c r="IM142" s="627"/>
      <c r="IN142" s="627"/>
      <c r="IO142" s="627"/>
      <c r="IP142" s="627"/>
      <c r="IQ142" s="627"/>
      <c r="IR142" s="627"/>
      <c r="IS142" s="627"/>
      <c r="IT142" s="627"/>
      <c r="IU142" s="627"/>
    </row>
    <row r="143" spans="1:255">
      <c r="A143" s="637"/>
      <c r="B143" s="634" t="s">
        <v>885</v>
      </c>
      <c r="C143" s="635">
        <v>484</v>
      </c>
      <c r="D143" s="635"/>
      <c r="E143" s="635"/>
      <c r="F143" s="635"/>
      <c r="G143" s="635">
        <v>484</v>
      </c>
      <c r="H143" s="635"/>
    </row>
    <row r="144" spans="1:255">
      <c r="A144" s="648">
        <v>49</v>
      </c>
      <c r="B144" s="653" t="s">
        <v>946</v>
      </c>
      <c r="C144" s="633">
        <f>C145</f>
        <v>768</v>
      </c>
      <c r="D144" s="633">
        <f>D145</f>
        <v>5510</v>
      </c>
      <c r="E144" s="633">
        <f>E145</f>
        <v>5510</v>
      </c>
      <c r="F144" s="633"/>
      <c r="G144" s="633"/>
      <c r="H144" s="633">
        <f>H145</f>
        <v>4742</v>
      </c>
      <c r="I144" s="627"/>
      <c r="J144" s="627"/>
      <c r="K144" s="627"/>
      <c r="L144" s="627"/>
      <c r="M144" s="627"/>
      <c r="N144" s="627"/>
      <c r="O144" s="627"/>
      <c r="P144" s="627"/>
      <c r="Q144" s="627"/>
      <c r="R144" s="627"/>
      <c r="S144" s="627"/>
      <c r="T144" s="627"/>
      <c r="U144" s="627"/>
      <c r="V144" s="627"/>
      <c r="W144" s="627"/>
      <c r="X144" s="627"/>
      <c r="Y144" s="627"/>
      <c r="Z144" s="627"/>
      <c r="AA144" s="627"/>
      <c r="AB144" s="627"/>
      <c r="AC144" s="627"/>
      <c r="AD144" s="627"/>
      <c r="AE144" s="627"/>
      <c r="AF144" s="627"/>
      <c r="AG144" s="627"/>
      <c r="AH144" s="627"/>
      <c r="AI144" s="627"/>
      <c r="AJ144" s="627"/>
      <c r="AK144" s="627"/>
      <c r="AL144" s="627"/>
      <c r="AM144" s="627"/>
      <c r="AN144" s="627"/>
      <c r="AO144" s="627"/>
      <c r="AP144" s="627"/>
      <c r="AQ144" s="627"/>
      <c r="AR144" s="627"/>
      <c r="AS144" s="627"/>
      <c r="AT144" s="627"/>
      <c r="AU144" s="627"/>
      <c r="AV144" s="627"/>
      <c r="AW144" s="627"/>
      <c r="AX144" s="627"/>
      <c r="AY144" s="627"/>
      <c r="AZ144" s="627"/>
      <c r="BA144" s="627"/>
      <c r="BB144" s="627"/>
      <c r="BC144" s="627"/>
      <c r="BD144" s="627"/>
      <c r="BE144" s="627"/>
      <c r="BF144" s="627"/>
      <c r="BG144" s="627"/>
      <c r="BH144" s="627"/>
      <c r="BI144" s="627"/>
      <c r="BJ144" s="627"/>
      <c r="BK144" s="627"/>
      <c r="BL144" s="627"/>
      <c r="BM144" s="627"/>
      <c r="BN144" s="627"/>
      <c r="BO144" s="627"/>
      <c r="BP144" s="627"/>
      <c r="BQ144" s="627"/>
      <c r="BR144" s="627"/>
      <c r="BS144" s="627"/>
      <c r="BT144" s="627"/>
      <c r="BU144" s="627"/>
      <c r="BV144" s="627"/>
      <c r="BW144" s="627"/>
      <c r="BX144" s="627"/>
      <c r="BY144" s="627"/>
      <c r="BZ144" s="627"/>
      <c r="CA144" s="627"/>
      <c r="CB144" s="627"/>
      <c r="CC144" s="627"/>
      <c r="CD144" s="627"/>
      <c r="CE144" s="627"/>
      <c r="CF144" s="627"/>
      <c r="CG144" s="627"/>
      <c r="CH144" s="627"/>
      <c r="CI144" s="627"/>
      <c r="CJ144" s="627"/>
      <c r="CK144" s="627"/>
      <c r="CL144" s="627"/>
      <c r="CM144" s="627"/>
      <c r="CN144" s="627"/>
      <c r="CO144" s="627"/>
      <c r="CP144" s="627"/>
      <c r="CQ144" s="627"/>
      <c r="CR144" s="627"/>
      <c r="CS144" s="627"/>
      <c r="CT144" s="627"/>
      <c r="CU144" s="627"/>
      <c r="CV144" s="627"/>
      <c r="CW144" s="627"/>
      <c r="CX144" s="627"/>
      <c r="CY144" s="627"/>
      <c r="CZ144" s="627"/>
      <c r="DA144" s="627"/>
      <c r="DB144" s="627"/>
      <c r="DC144" s="627"/>
      <c r="DD144" s="627"/>
      <c r="DE144" s="627"/>
      <c r="DF144" s="627"/>
      <c r="DG144" s="627"/>
      <c r="DH144" s="627"/>
      <c r="DI144" s="627"/>
      <c r="DJ144" s="627"/>
      <c r="DK144" s="627"/>
      <c r="DL144" s="627"/>
      <c r="DM144" s="627"/>
      <c r="DN144" s="627"/>
      <c r="DO144" s="627"/>
      <c r="DP144" s="627"/>
      <c r="DQ144" s="627"/>
      <c r="DR144" s="627"/>
      <c r="DS144" s="627"/>
      <c r="DT144" s="627"/>
      <c r="DU144" s="627"/>
      <c r="DV144" s="627"/>
      <c r="DW144" s="627"/>
      <c r="DX144" s="627"/>
      <c r="DY144" s="627"/>
      <c r="DZ144" s="627"/>
      <c r="EA144" s="627"/>
      <c r="EB144" s="627"/>
      <c r="EC144" s="627"/>
      <c r="ED144" s="627"/>
      <c r="EE144" s="627"/>
      <c r="EF144" s="627"/>
      <c r="EG144" s="627"/>
      <c r="EH144" s="627"/>
      <c r="EI144" s="627"/>
      <c r="EJ144" s="627"/>
      <c r="EK144" s="627"/>
      <c r="EL144" s="627"/>
      <c r="EM144" s="627"/>
      <c r="EN144" s="627"/>
      <c r="EO144" s="627"/>
      <c r="EP144" s="627"/>
      <c r="EQ144" s="627"/>
      <c r="ER144" s="627"/>
      <c r="ES144" s="627"/>
      <c r="ET144" s="627"/>
      <c r="EU144" s="627"/>
      <c r="EV144" s="627"/>
      <c r="EW144" s="627"/>
      <c r="EX144" s="627"/>
      <c r="EY144" s="627"/>
      <c r="EZ144" s="627"/>
      <c r="FA144" s="627"/>
      <c r="FB144" s="627"/>
      <c r="FC144" s="627"/>
      <c r="FD144" s="627"/>
      <c r="FE144" s="627"/>
      <c r="FF144" s="627"/>
      <c r="FG144" s="627"/>
      <c r="FH144" s="627"/>
      <c r="FI144" s="627"/>
      <c r="FJ144" s="627"/>
      <c r="FK144" s="627"/>
      <c r="FL144" s="627"/>
      <c r="FM144" s="627"/>
      <c r="FN144" s="627"/>
      <c r="FO144" s="627"/>
      <c r="FP144" s="627"/>
      <c r="FQ144" s="627"/>
      <c r="FR144" s="627"/>
      <c r="FS144" s="627"/>
      <c r="FT144" s="627"/>
      <c r="FU144" s="627"/>
      <c r="FV144" s="627"/>
      <c r="FW144" s="627"/>
      <c r="FX144" s="627"/>
      <c r="FY144" s="627"/>
      <c r="FZ144" s="627"/>
      <c r="GA144" s="627"/>
      <c r="GB144" s="627"/>
      <c r="GC144" s="627"/>
      <c r="GD144" s="627"/>
      <c r="GE144" s="627"/>
      <c r="GF144" s="627"/>
      <c r="GG144" s="627"/>
      <c r="GH144" s="627"/>
      <c r="GI144" s="627"/>
      <c r="GJ144" s="627"/>
      <c r="GK144" s="627"/>
      <c r="GL144" s="627"/>
      <c r="GM144" s="627"/>
      <c r="GN144" s="627"/>
      <c r="GO144" s="627"/>
      <c r="GP144" s="627"/>
      <c r="GQ144" s="627"/>
      <c r="GR144" s="627"/>
      <c r="GS144" s="627"/>
      <c r="GT144" s="627"/>
      <c r="GU144" s="627"/>
      <c r="GV144" s="627"/>
      <c r="GW144" s="627"/>
      <c r="GX144" s="627"/>
      <c r="GY144" s="627"/>
      <c r="GZ144" s="627"/>
      <c r="HA144" s="627"/>
      <c r="HB144" s="627"/>
      <c r="HC144" s="627"/>
      <c r="HD144" s="627"/>
      <c r="HE144" s="627"/>
      <c r="HF144" s="627"/>
      <c r="HG144" s="627"/>
      <c r="HH144" s="627"/>
      <c r="HI144" s="627"/>
      <c r="HJ144" s="627"/>
      <c r="HK144" s="627"/>
      <c r="HL144" s="627"/>
      <c r="HM144" s="627"/>
      <c r="HN144" s="627"/>
      <c r="HO144" s="627"/>
      <c r="HP144" s="627"/>
      <c r="HQ144" s="627"/>
      <c r="HR144" s="627"/>
      <c r="HS144" s="627"/>
      <c r="HT144" s="627"/>
      <c r="HU144" s="627"/>
      <c r="HV144" s="627"/>
      <c r="HW144" s="627"/>
      <c r="HX144" s="627"/>
      <c r="HY144" s="627"/>
      <c r="HZ144" s="627"/>
      <c r="IA144" s="627"/>
      <c r="IB144" s="627"/>
      <c r="IC144" s="627"/>
      <c r="ID144" s="627"/>
      <c r="IE144" s="627"/>
      <c r="IF144" s="627"/>
      <c r="IG144" s="627"/>
      <c r="IH144" s="627"/>
      <c r="II144" s="627"/>
      <c r="IJ144" s="627"/>
      <c r="IK144" s="627"/>
      <c r="IL144" s="627"/>
      <c r="IM144" s="627"/>
      <c r="IN144" s="627"/>
      <c r="IO144" s="627"/>
      <c r="IP144" s="627"/>
      <c r="IQ144" s="627"/>
      <c r="IR144" s="627"/>
      <c r="IS144" s="627"/>
      <c r="IT144" s="627"/>
      <c r="IU144" s="627"/>
    </row>
    <row r="145" spans="1:255">
      <c r="A145" s="648"/>
      <c r="B145" s="634" t="s">
        <v>902</v>
      </c>
      <c r="C145" s="635">
        <v>768</v>
      </c>
      <c r="D145" s="635">
        <v>5510</v>
      </c>
      <c r="E145" s="635">
        <v>5510</v>
      </c>
      <c r="F145" s="635"/>
      <c r="G145" s="635"/>
      <c r="H145" s="635">
        <v>4742</v>
      </c>
      <c r="I145" s="627"/>
      <c r="J145" s="627"/>
      <c r="K145" s="627"/>
      <c r="L145" s="627"/>
      <c r="M145" s="627"/>
      <c r="N145" s="627"/>
      <c r="O145" s="627"/>
      <c r="P145" s="627"/>
      <c r="Q145" s="627"/>
      <c r="R145" s="627"/>
      <c r="S145" s="627"/>
      <c r="T145" s="627"/>
      <c r="U145" s="627"/>
      <c r="V145" s="627"/>
      <c r="W145" s="627"/>
      <c r="X145" s="627"/>
      <c r="Y145" s="627"/>
      <c r="Z145" s="627"/>
      <c r="AA145" s="627"/>
      <c r="AB145" s="627"/>
      <c r="AC145" s="627"/>
      <c r="AD145" s="627"/>
      <c r="AE145" s="627"/>
      <c r="AF145" s="627"/>
      <c r="AG145" s="627"/>
      <c r="AH145" s="627"/>
      <c r="AI145" s="627"/>
      <c r="AJ145" s="627"/>
      <c r="AK145" s="627"/>
      <c r="AL145" s="627"/>
      <c r="AM145" s="627"/>
      <c r="AN145" s="627"/>
      <c r="AO145" s="627"/>
      <c r="AP145" s="627"/>
      <c r="AQ145" s="627"/>
      <c r="AR145" s="627"/>
      <c r="AS145" s="627"/>
      <c r="AT145" s="627"/>
      <c r="AU145" s="627"/>
      <c r="AV145" s="627"/>
      <c r="AW145" s="627"/>
      <c r="AX145" s="627"/>
      <c r="AY145" s="627"/>
      <c r="AZ145" s="627"/>
      <c r="BA145" s="627"/>
      <c r="BB145" s="627"/>
      <c r="BC145" s="627"/>
      <c r="BD145" s="627"/>
      <c r="BE145" s="627"/>
      <c r="BF145" s="627"/>
      <c r="BG145" s="627"/>
      <c r="BH145" s="627"/>
      <c r="BI145" s="627"/>
      <c r="BJ145" s="627"/>
      <c r="BK145" s="627"/>
      <c r="BL145" s="627"/>
      <c r="BM145" s="627"/>
      <c r="BN145" s="627"/>
      <c r="BO145" s="627"/>
      <c r="BP145" s="627"/>
      <c r="BQ145" s="627"/>
      <c r="BR145" s="627"/>
      <c r="BS145" s="627"/>
      <c r="BT145" s="627"/>
      <c r="BU145" s="627"/>
      <c r="BV145" s="627"/>
      <c r="BW145" s="627"/>
      <c r="BX145" s="627"/>
      <c r="BY145" s="627"/>
      <c r="BZ145" s="627"/>
      <c r="CA145" s="627"/>
      <c r="CB145" s="627"/>
      <c r="CC145" s="627"/>
      <c r="CD145" s="627"/>
      <c r="CE145" s="627"/>
      <c r="CF145" s="627"/>
      <c r="CG145" s="627"/>
      <c r="CH145" s="627"/>
      <c r="CI145" s="627"/>
      <c r="CJ145" s="627"/>
      <c r="CK145" s="627"/>
      <c r="CL145" s="627"/>
      <c r="CM145" s="627"/>
      <c r="CN145" s="627"/>
      <c r="CO145" s="627"/>
      <c r="CP145" s="627"/>
      <c r="CQ145" s="627"/>
      <c r="CR145" s="627"/>
      <c r="CS145" s="627"/>
      <c r="CT145" s="627"/>
      <c r="CU145" s="627"/>
      <c r="CV145" s="627"/>
      <c r="CW145" s="627"/>
      <c r="CX145" s="627"/>
      <c r="CY145" s="627"/>
      <c r="CZ145" s="627"/>
      <c r="DA145" s="627"/>
      <c r="DB145" s="627"/>
      <c r="DC145" s="627"/>
      <c r="DD145" s="627"/>
      <c r="DE145" s="627"/>
      <c r="DF145" s="627"/>
      <c r="DG145" s="627"/>
      <c r="DH145" s="627"/>
      <c r="DI145" s="627"/>
      <c r="DJ145" s="627"/>
      <c r="DK145" s="627"/>
      <c r="DL145" s="627"/>
      <c r="DM145" s="627"/>
      <c r="DN145" s="627"/>
      <c r="DO145" s="627"/>
      <c r="DP145" s="627"/>
      <c r="DQ145" s="627"/>
      <c r="DR145" s="627"/>
      <c r="DS145" s="627"/>
      <c r="DT145" s="627"/>
      <c r="DU145" s="627"/>
      <c r="DV145" s="627"/>
      <c r="DW145" s="627"/>
      <c r="DX145" s="627"/>
      <c r="DY145" s="627"/>
      <c r="DZ145" s="627"/>
      <c r="EA145" s="627"/>
      <c r="EB145" s="627"/>
      <c r="EC145" s="627"/>
      <c r="ED145" s="627"/>
      <c r="EE145" s="627"/>
      <c r="EF145" s="627"/>
      <c r="EG145" s="627"/>
      <c r="EH145" s="627"/>
      <c r="EI145" s="627"/>
      <c r="EJ145" s="627"/>
      <c r="EK145" s="627"/>
      <c r="EL145" s="627"/>
      <c r="EM145" s="627"/>
      <c r="EN145" s="627"/>
      <c r="EO145" s="627"/>
      <c r="EP145" s="627"/>
      <c r="EQ145" s="627"/>
      <c r="ER145" s="627"/>
      <c r="ES145" s="627"/>
      <c r="ET145" s="627"/>
      <c r="EU145" s="627"/>
      <c r="EV145" s="627"/>
      <c r="EW145" s="627"/>
      <c r="EX145" s="627"/>
      <c r="EY145" s="627"/>
      <c r="EZ145" s="627"/>
      <c r="FA145" s="627"/>
      <c r="FB145" s="627"/>
      <c r="FC145" s="627"/>
      <c r="FD145" s="627"/>
      <c r="FE145" s="627"/>
      <c r="FF145" s="627"/>
      <c r="FG145" s="627"/>
      <c r="FH145" s="627"/>
      <c r="FI145" s="627"/>
      <c r="FJ145" s="627"/>
      <c r="FK145" s="627"/>
      <c r="FL145" s="627"/>
      <c r="FM145" s="627"/>
      <c r="FN145" s="627"/>
      <c r="FO145" s="627"/>
      <c r="FP145" s="627"/>
      <c r="FQ145" s="627"/>
      <c r="FR145" s="627"/>
      <c r="FS145" s="627"/>
      <c r="FT145" s="627"/>
      <c r="FU145" s="627"/>
      <c r="FV145" s="627"/>
      <c r="FW145" s="627"/>
      <c r="FX145" s="627"/>
      <c r="FY145" s="627"/>
      <c r="FZ145" s="627"/>
      <c r="GA145" s="627"/>
      <c r="GB145" s="627"/>
      <c r="GC145" s="627"/>
      <c r="GD145" s="627"/>
      <c r="GE145" s="627"/>
      <c r="GF145" s="627"/>
      <c r="GG145" s="627"/>
      <c r="GH145" s="627"/>
      <c r="GI145" s="627"/>
      <c r="GJ145" s="627"/>
      <c r="GK145" s="627"/>
      <c r="GL145" s="627"/>
      <c r="GM145" s="627"/>
      <c r="GN145" s="627"/>
      <c r="GO145" s="627"/>
      <c r="GP145" s="627"/>
      <c r="GQ145" s="627"/>
      <c r="GR145" s="627"/>
      <c r="GS145" s="627"/>
      <c r="GT145" s="627"/>
      <c r="GU145" s="627"/>
      <c r="GV145" s="627"/>
      <c r="GW145" s="627"/>
      <c r="GX145" s="627"/>
      <c r="GY145" s="627"/>
      <c r="GZ145" s="627"/>
      <c r="HA145" s="627"/>
      <c r="HB145" s="627"/>
      <c r="HC145" s="627"/>
      <c r="HD145" s="627"/>
      <c r="HE145" s="627"/>
      <c r="HF145" s="627"/>
      <c r="HG145" s="627"/>
      <c r="HH145" s="627"/>
      <c r="HI145" s="627"/>
      <c r="HJ145" s="627"/>
      <c r="HK145" s="627"/>
      <c r="HL145" s="627"/>
      <c r="HM145" s="627"/>
      <c r="HN145" s="627"/>
      <c r="HO145" s="627"/>
      <c r="HP145" s="627"/>
      <c r="HQ145" s="627"/>
      <c r="HR145" s="627"/>
      <c r="HS145" s="627"/>
      <c r="HT145" s="627"/>
      <c r="HU145" s="627"/>
      <c r="HV145" s="627"/>
      <c r="HW145" s="627"/>
      <c r="HX145" s="627"/>
      <c r="HY145" s="627"/>
      <c r="HZ145" s="627"/>
      <c r="IA145" s="627"/>
      <c r="IB145" s="627"/>
      <c r="IC145" s="627"/>
      <c r="ID145" s="627"/>
      <c r="IE145" s="627"/>
      <c r="IF145" s="627"/>
      <c r="IG145" s="627"/>
      <c r="IH145" s="627"/>
      <c r="II145" s="627"/>
      <c r="IJ145" s="627"/>
      <c r="IK145" s="627"/>
      <c r="IL145" s="627"/>
      <c r="IM145" s="627"/>
      <c r="IN145" s="627"/>
      <c r="IO145" s="627"/>
      <c r="IP145" s="627"/>
      <c r="IQ145" s="627"/>
      <c r="IR145" s="627"/>
      <c r="IS145" s="627"/>
      <c r="IT145" s="627"/>
      <c r="IU145" s="627"/>
    </row>
    <row r="146" spans="1:255" ht="33.75">
      <c r="A146" s="648">
        <v>50</v>
      </c>
      <c r="B146" s="654" t="s">
        <v>947</v>
      </c>
      <c r="C146" s="633">
        <f>C147</f>
        <v>1365</v>
      </c>
      <c r="D146" s="633">
        <v>196</v>
      </c>
      <c r="E146" s="633">
        <f>E147</f>
        <v>0</v>
      </c>
      <c r="F146" s="633">
        <f>F147</f>
        <v>196</v>
      </c>
      <c r="G146" s="633">
        <f>G147</f>
        <v>1169</v>
      </c>
      <c r="H146" s="633"/>
      <c r="I146" s="627"/>
      <c r="J146" s="627"/>
      <c r="K146" s="627"/>
      <c r="L146" s="627"/>
      <c r="M146" s="627"/>
      <c r="N146" s="627"/>
      <c r="O146" s="627"/>
      <c r="P146" s="627"/>
      <c r="Q146" s="627"/>
      <c r="R146" s="627"/>
      <c r="S146" s="627"/>
      <c r="T146" s="627"/>
      <c r="U146" s="627"/>
      <c r="V146" s="627"/>
      <c r="W146" s="627"/>
      <c r="X146" s="627"/>
      <c r="Y146" s="627"/>
      <c r="Z146" s="627"/>
      <c r="AA146" s="627"/>
      <c r="AB146" s="627"/>
      <c r="AC146" s="627"/>
      <c r="AD146" s="627"/>
      <c r="AE146" s="627"/>
      <c r="AF146" s="627"/>
      <c r="AG146" s="627"/>
      <c r="AH146" s="627"/>
      <c r="AI146" s="627"/>
      <c r="AJ146" s="627"/>
      <c r="AK146" s="627"/>
      <c r="AL146" s="627"/>
      <c r="AM146" s="627"/>
      <c r="AN146" s="627"/>
      <c r="AO146" s="627"/>
      <c r="AP146" s="627"/>
      <c r="AQ146" s="627"/>
      <c r="AR146" s="627"/>
      <c r="AS146" s="627"/>
      <c r="AT146" s="627"/>
      <c r="AU146" s="627"/>
      <c r="AV146" s="627"/>
      <c r="AW146" s="627"/>
      <c r="AX146" s="627"/>
      <c r="AY146" s="627"/>
      <c r="AZ146" s="627"/>
      <c r="BA146" s="627"/>
      <c r="BB146" s="627"/>
      <c r="BC146" s="627"/>
      <c r="BD146" s="627"/>
      <c r="BE146" s="627"/>
      <c r="BF146" s="627"/>
      <c r="BG146" s="627"/>
      <c r="BH146" s="627"/>
      <c r="BI146" s="627"/>
      <c r="BJ146" s="627"/>
      <c r="BK146" s="627"/>
      <c r="BL146" s="627"/>
      <c r="BM146" s="627"/>
      <c r="BN146" s="627"/>
      <c r="BO146" s="627"/>
      <c r="BP146" s="627"/>
      <c r="BQ146" s="627"/>
      <c r="BR146" s="627"/>
      <c r="BS146" s="627"/>
      <c r="BT146" s="627"/>
      <c r="BU146" s="627"/>
      <c r="BV146" s="627"/>
      <c r="BW146" s="627"/>
      <c r="BX146" s="627"/>
      <c r="BY146" s="627"/>
      <c r="BZ146" s="627"/>
      <c r="CA146" s="627"/>
      <c r="CB146" s="627"/>
      <c r="CC146" s="627"/>
      <c r="CD146" s="627"/>
      <c r="CE146" s="627"/>
      <c r="CF146" s="627"/>
      <c r="CG146" s="627"/>
      <c r="CH146" s="627"/>
      <c r="CI146" s="627"/>
      <c r="CJ146" s="627"/>
      <c r="CK146" s="627"/>
      <c r="CL146" s="627"/>
      <c r="CM146" s="627"/>
      <c r="CN146" s="627"/>
      <c r="CO146" s="627"/>
      <c r="CP146" s="627"/>
      <c r="CQ146" s="627"/>
      <c r="CR146" s="627"/>
      <c r="CS146" s="627"/>
      <c r="CT146" s="627"/>
      <c r="CU146" s="627"/>
      <c r="CV146" s="627"/>
      <c r="CW146" s="627"/>
      <c r="CX146" s="627"/>
      <c r="CY146" s="627"/>
      <c r="CZ146" s="627"/>
      <c r="DA146" s="627"/>
      <c r="DB146" s="627"/>
      <c r="DC146" s="627"/>
      <c r="DD146" s="627"/>
      <c r="DE146" s="627"/>
      <c r="DF146" s="627"/>
      <c r="DG146" s="627"/>
      <c r="DH146" s="627"/>
      <c r="DI146" s="627"/>
      <c r="DJ146" s="627"/>
      <c r="DK146" s="627"/>
      <c r="DL146" s="627"/>
      <c r="DM146" s="627"/>
      <c r="DN146" s="627"/>
      <c r="DO146" s="627"/>
      <c r="DP146" s="627"/>
      <c r="DQ146" s="627"/>
      <c r="DR146" s="627"/>
      <c r="DS146" s="627"/>
      <c r="DT146" s="627"/>
      <c r="DU146" s="627"/>
      <c r="DV146" s="627"/>
      <c r="DW146" s="627"/>
      <c r="DX146" s="627"/>
      <c r="DY146" s="627"/>
      <c r="DZ146" s="627"/>
      <c r="EA146" s="627"/>
      <c r="EB146" s="627"/>
      <c r="EC146" s="627"/>
      <c r="ED146" s="627"/>
      <c r="EE146" s="627"/>
      <c r="EF146" s="627"/>
      <c r="EG146" s="627"/>
      <c r="EH146" s="627"/>
      <c r="EI146" s="627"/>
      <c r="EJ146" s="627"/>
      <c r="EK146" s="627"/>
      <c r="EL146" s="627"/>
      <c r="EM146" s="627"/>
      <c r="EN146" s="627"/>
      <c r="EO146" s="627"/>
      <c r="EP146" s="627"/>
      <c r="EQ146" s="627"/>
      <c r="ER146" s="627"/>
      <c r="ES146" s="627"/>
      <c r="ET146" s="627"/>
      <c r="EU146" s="627"/>
      <c r="EV146" s="627"/>
      <c r="EW146" s="627"/>
      <c r="EX146" s="627"/>
      <c r="EY146" s="627"/>
      <c r="EZ146" s="627"/>
      <c r="FA146" s="627"/>
      <c r="FB146" s="627"/>
      <c r="FC146" s="627"/>
      <c r="FD146" s="627"/>
      <c r="FE146" s="627"/>
      <c r="FF146" s="627"/>
      <c r="FG146" s="627"/>
      <c r="FH146" s="627"/>
      <c r="FI146" s="627"/>
      <c r="FJ146" s="627"/>
      <c r="FK146" s="627"/>
      <c r="FL146" s="627"/>
      <c r="FM146" s="627"/>
      <c r="FN146" s="627"/>
      <c r="FO146" s="627"/>
      <c r="FP146" s="627"/>
      <c r="FQ146" s="627"/>
      <c r="FR146" s="627"/>
      <c r="FS146" s="627"/>
      <c r="FT146" s="627"/>
      <c r="FU146" s="627"/>
      <c r="FV146" s="627"/>
      <c r="FW146" s="627"/>
      <c r="FX146" s="627"/>
      <c r="FY146" s="627"/>
      <c r="FZ146" s="627"/>
      <c r="GA146" s="627"/>
      <c r="GB146" s="627"/>
      <c r="GC146" s="627"/>
      <c r="GD146" s="627"/>
      <c r="GE146" s="627"/>
      <c r="GF146" s="627"/>
      <c r="GG146" s="627"/>
      <c r="GH146" s="627"/>
      <c r="GI146" s="627"/>
      <c r="GJ146" s="627"/>
      <c r="GK146" s="627"/>
      <c r="GL146" s="627"/>
      <c r="GM146" s="627"/>
      <c r="GN146" s="627"/>
      <c r="GO146" s="627"/>
      <c r="GP146" s="627"/>
      <c r="GQ146" s="627"/>
      <c r="GR146" s="627"/>
      <c r="GS146" s="627"/>
      <c r="GT146" s="627"/>
      <c r="GU146" s="627"/>
      <c r="GV146" s="627"/>
      <c r="GW146" s="627"/>
      <c r="GX146" s="627"/>
      <c r="GY146" s="627"/>
      <c r="GZ146" s="627"/>
      <c r="HA146" s="627"/>
      <c r="HB146" s="627"/>
      <c r="HC146" s="627"/>
      <c r="HD146" s="627"/>
      <c r="HE146" s="627"/>
      <c r="HF146" s="627"/>
      <c r="HG146" s="627"/>
      <c r="HH146" s="627"/>
      <c r="HI146" s="627"/>
      <c r="HJ146" s="627"/>
      <c r="HK146" s="627"/>
      <c r="HL146" s="627"/>
      <c r="HM146" s="627"/>
      <c r="HN146" s="627"/>
      <c r="HO146" s="627"/>
      <c r="HP146" s="627"/>
      <c r="HQ146" s="627"/>
      <c r="HR146" s="627"/>
      <c r="HS146" s="627"/>
      <c r="HT146" s="627"/>
      <c r="HU146" s="627"/>
      <c r="HV146" s="627"/>
      <c r="HW146" s="627"/>
      <c r="HX146" s="627"/>
      <c r="HY146" s="627"/>
      <c r="HZ146" s="627"/>
      <c r="IA146" s="627"/>
      <c r="IB146" s="627"/>
      <c r="IC146" s="627"/>
      <c r="ID146" s="627"/>
      <c r="IE146" s="627"/>
      <c r="IF146" s="627"/>
      <c r="IG146" s="627"/>
      <c r="IH146" s="627"/>
      <c r="II146" s="627"/>
      <c r="IJ146" s="627"/>
      <c r="IK146" s="627"/>
      <c r="IL146" s="627"/>
      <c r="IM146" s="627"/>
      <c r="IN146" s="627"/>
      <c r="IO146" s="627"/>
      <c r="IP146" s="627"/>
      <c r="IQ146" s="627"/>
      <c r="IR146" s="627"/>
      <c r="IS146" s="627"/>
      <c r="IT146" s="627"/>
      <c r="IU146" s="627"/>
    </row>
    <row r="147" spans="1:255">
      <c r="A147" s="637"/>
      <c r="B147" s="634" t="s">
        <v>885</v>
      </c>
      <c r="C147" s="635">
        <v>1365</v>
      </c>
      <c r="D147" s="635">
        <v>196</v>
      </c>
      <c r="E147" s="635"/>
      <c r="F147" s="635">
        <v>196</v>
      </c>
      <c r="G147" s="635">
        <f>C147-D147</f>
        <v>1169</v>
      </c>
      <c r="H147" s="635"/>
    </row>
    <row r="148" spans="1:255">
      <c r="A148" s="655"/>
      <c r="B148" s="656"/>
      <c r="C148" s="657"/>
      <c r="D148" s="658"/>
      <c r="E148" s="658"/>
      <c r="F148" s="658"/>
      <c r="G148" s="657"/>
      <c r="H148" s="659"/>
    </row>
    <row r="149" spans="1:255" hidden="1">
      <c r="A149" s="660"/>
      <c r="B149" s="661"/>
      <c r="D149" s="662"/>
      <c r="E149" s="662"/>
      <c r="F149" s="662"/>
      <c r="G149" s="630"/>
      <c r="H149" s="663"/>
    </row>
    <row r="150" spans="1:255" hidden="1">
      <c r="A150" s="660"/>
      <c r="B150" s="661" t="s">
        <v>948</v>
      </c>
      <c r="D150" s="664"/>
      <c r="E150" s="664"/>
      <c r="F150" s="664"/>
      <c r="G150" s="635"/>
      <c r="H150" s="665"/>
    </row>
    <row r="151" spans="1:255" hidden="1">
      <c r="A151" s="660"/>
      <c r="B151" s="661" t="s">
        <v>949</v>
      </c>
      <c r="D151" s="664"/>
      <c r="E151" s="664"/>
      <c r="F151" s="664"/>
      <c r="G151" s="635"/>
      <c r="H151" s="665"/>
    </row>
    <row r="152" spans="1:255" hidden="1">
      <c r="A152" s="660"/>
      <c r="B152" s="661" t="s">
        <v>950</v>
      </c>
      <c r="D152" s="664"/>
      <c r="E152" s="664"/>
      <c r="F152" s="664"/>
      <c r="G152" s="635"/>
      <c r="H152" s="665"/>
    </row>
    <row r="153" spans="1:255" hidden="1">
      <c r="A153" s="666"/>
      <c r="B153" s="667"/>
      <c r="D153" s="664"/>
      <c r="E153" s="664"/>
      <c r="F153" s="664"/>
      <c r="G153" s="635"/>
      <c r="H153" s="665"/>
    </row>
    <row r="154" spans="1:255" hidden="1">
      <c r="A154" s="668"/>
      <c r="B154" s="669" t="s">
        <v>951</v>
      </c>
      <c r="C154" s="670">
        <f t="shared" ref="C154:H154" si="7">SUM(C155:C165)</f>
        <v>147878</v>
      </c>
      <c r="D154" s="670">
        <f t="shared" si="7"/>
        <v>71615</v>
      </c>
      <c r="E154" s="670">
        <f t="shared" si="7"/>
        <v>68667</v>
      </c>
      <c r="F154" s="670">
        <f t="shared" si="7"/>
        <v>2948</v>
      </c>
      <c r="G154" s="670">
        <f t="shared" si="7"/>
        <v>122288</v>
      </c>
      <c r="H154" s="670">
        <f t="shared" si="7"/>
        <v>46025</v>
      </c>
      <c r="I154" s="623"/>
      <c r="J154" s="623"/>
      <c r="K154" s="623"/>
      <c r="L154" s="623"/>
      <c r="M154" s="623"/>
      <c r="N154" s="623"/>
      <c r="O154" s="623"/>
      <c r="P154" s="623"/>
      <c r="Q154" s="623"/>
      <c r="R154" s="623"/>
      <c r="S154" s="623"/>
      <c r="T154" s="623"/>
      <c r="U154" s="623"/>
      <c r="V154" s="623"/>
      <c r="W154" s="623"/>
      <c r="X154" s="623"/>
      <c r="Y154" s="623"/>
      <c r="Z154" s="623"/>
      <c r="AA154" s="623"/>
      <c r="AB154" s="623"/>
      <c r="AC154" s="623"/>
      <c r="AD154" s="623"/>
      <c r="AE154" s="623"/>
      <c r="AF154" s="623"/>
      <c r="AG154" s="623"/>
      <c r="AH154" s="623"/>
      <c r="AI154" s="623"/>
      <c r="AJ154" s="623"/>
      <c r="AK154" s="623"/>
      <c r="AL154" s="623"/>
      <c r="AM154" s="623"/>
      <c r="AN154" s="623"/>
      <c r="AO154" s="623"/>
      <c r="AP154" s="623"/>
      <c r="AQ154" s="623"/>
      <c r="AR154" s="623"/>
      <c r="AS154" s="623"/>
      <c r="AT154" s="623"/>
      <c r="AU154" s="623"/>
      <c r="AV154" s="623"/>
      <c r="AW154" s="623"/>
      <c r="AX154" s="623"/>
      <c r="AY154" s="623"/>
      <c r="AZ154" s="623"/>
      <c r="BA154" s="623"/>
      <c r="BB154" s="623"/>
      <c r="BC154" s="623"/>
      <c r="BD154" s="623"/>
      <c r="BE154" s="623"/>
      <c r="BF154" s="623"/>
      <c r="BG154" s="623"/>
      <c r="BH154" s="623"/>
      <c r="BI154" s="623"/>
      <c r="BJ154" s="623"/>
      <c r="BK154" s="623"/>
      <c r="BL154" s="623"/>
      <c r="BM154" s="623"/>
      <c r="BN154" s="623"/>
      <c r="BO154" s="623"/>
      <c r="BP154" s="623"/>
      <c r="BQ154" s="623"/>
      <c r="BR154" s="623"/>
      <c r="BS154" s="623"/>
      <c r="BT154" s="623"/>
      <c r="BU154" s="623"/>
      <c r="BV154" s="623"/>
      <c r="BW154" s="623"/>
      <c r="BX154" s="623"/>
      <c r="BY154" s="623"/>
      <c r="BZ154" s="623"/>
      <c r="CA154" s="623"/>
      <c r="CB154" s="623"/>
      <c r="CC154" s="623"/>
      <c r="CD154" s="623"/>
      <c r="CE154" s="623"/>
      <c r="CF154" s="623"/>
      <c r="CG154" s="623"/>
      <c r="CH154" s="623"/>
      <c r="CI154" s="623"/>
      <c r="CJ154" s="623"/>
      <c r="CK154" s="623"/>
      <c r="CL154" s="623"/>
      <c r="CM154" s="623"/>
      <c r="CN154" s="623"/>
      <c r="CO154" s="623"/>
      <c r="CP154" s="623"/>
      <c r="CQ154" s="623"/>
      <c r="CR154" s="623"/>
      <c r="CS154" s="623"/>
      <c r="CT154" s="623"/>
      <c r="CU154" s="623"/>
      <c r="CV154" s="623"/>
      <c r="CW154" s="623"/>
      <c r="CX154" s="623"/>
      <c r="CY154" s="623"/>
      <c r="CZ154" s="623"/>
      <c r="DA154" s="623"/>
      <c r="DB154" s="623"/>
      <c r="DC154" s="623"/>
      <c r="DD154" s="623"/>
      <c r="DE154" s="623"/>
      <c r="DF154" s="623"/>
      <c r="DG154" s="623"/>
      <c r="DH154" s="623"/>
      <c r="DI154" s="623"/>
      <c r="DJ154" s="623"/>
      <c r="DK154" s="623"/>
      <c r="DL154" s="623"/>
      <c r="DM154" s="623"/>
      <c r="DN154" s="623"/>
      <c r="DO154" s="623"/>
      <c r="DP154" s="623"/>
      <c r="DQ154" s="623"/>
      <c r="DR154" s="623"/>
      <c r="DS154" s="623"/>
      <c r="DT154" s="623"/>
      <c r="DU154" s="623"/>
      <c r="DV154" s="623"/>
      <c r="DW154" s="623"/>
      <c r="DX154" s="623"/>
      <c r="DY154" s="623"/>
      <c r="DZ154" s="623"/>
      <c r="EA154" s="623"/>
      <c r="EB154" s="623"/>
      <c r="EC154" s="623"/>
      <c r="ED154" s="623"/>
      <c r="EE154" s="623"/>
      <c r="EF154" s="623"/>
      <c r="EG154" s="623"/>
      <c r="EH154" s="623"/>
      <c r="EI154" s="623"/>
      <c r="EJ154" s="623"/>
      <c r="EK154" s="623"/>
      <c r="EL154" s="623"/>
      <c r="EM154" s="623"/>
      <c r="EN154" s="623"/>
      <c r="EO154" s="623"/>
      <c r="EP154" s="623"/>
      <c r="EQ154" s="623"/>
      <c r="ER154" s="623"/>
      <c r="ES154" s="623"/>
      <c r="ET154" s="623"/>
      <c r="EU154" s="623"/>
      <c r="EV154" s="623"/>
      <c r="EW154" s="623"/>
      <c r="EX154" s="623"/>
      <c r="EY154" s="623"/>
      <c r="EZ154" s="623"/>
      <c r="FA154" s="623"/>
      <c r="FB154" s="623"/>
      <c r="FC154" s="623"/>
      <c r="FD154" s="623"/>
      <c r="FE154" s="623"/>
      <c r="FF154" s="623"/>
      <c r="FG154" s="623"/>
      <c r="FH154" s="623"/>
      <c r="FI154" s="623"/>
      <c r="FJ154" s="623"/>
      <c r="FK154" s="623"/>
      <c r="FL154" s="623"/>
      <c r="FM154" s="623"/>
      <c r="FN154" s="623"/>
      <c r="FO154" s="623"/>
      <c r="FP154" s="623"/>
      <c r="FQ154" s="623"/>
      <c r="FR154" s="623"/>
      <c r="FS154" s="623"/>
      <c r="FT154" s="623"/>
      <c r="FU154" s="623"/>
      <c r="FV154" s="623"/>
      <c r="FW154" s="623"/>
      <c r="FX154" s="623"/>
      <c r="FY154" s="623"/>
      <c r="FZ154" s="623"/>
      <c r="GA154" s="623"/>
      <c r="GB154" s="623"/>
      <c r="GC154" s="623"/>
      <c r="GD154" s="623"/>
      <c r="GE154" s="623"/>
      <c r="GF154" s="623"/>
      <c r="GG154" s="623"/>
      <c r="GH154" s="623"/>
      <c r="GI154" s="623"/>
      <c r="GJ154" s="623"/>
      <c r="GK154" s="623"/>
      <c r="GL154" s="623"/>
      <c r="GM154" s="623"/>
      <c r="GN154" s="623"/>
      <c r="GO154" s="623"/>
      <c r="GP154" s="623"/>
      <c r="GQ154" s="623"/>
      <c r="GR154" s="623"/>
      <c r="GS154" s="623"/>
      <c r="GT154" s="623"/>
      <c r="GU154" s="623"/>
      <c r="GV154" s="623"/>
      <c r="GW154" s="623"/>
      <c r="GX154" s="623"/>
      <c r="GY154" s="623"/>
      <c r="GZ154" s="623"/>
      <c r="HA154" s="623"/>
      <c r="HB154" s="623"/>
      <c r="HC154" s="623"/>
      <c r="HD154" s="623"/>
      <c r="HE154" s="623"/>
      <c r="HF154" s="623"/>
      <c r="HG154" s="623"/>
      <c r="HH154" s="623"/>
      <c r="HI154" s="623"/>
      <c r="HJ154" s="623"/>
      <c r="HK154" s="623"/>
      <c r="HL154" s="623"/>
      <c r="HM154" s="623"/>
      <c r="HN154" s="623"/>
      <c r="HO154" s="623"/>
      <c r="HP154" s="623"/>
      <c r="HQ154" s="623"/>
      <c r="HR154" s="623"/>
      <c r="HS154" s="623"/>
      <c r="HT154" s="623"/>
      <c r="HU154" s="623"/>
      <c r="HV154" s="623"/>
      <c r="HW154" s="623"/>
      <c r="HX154" s="623"/>
      <c r="HY154" s="623"/>
      <c r="HZ154" s="623"/>
      <c r="IA154" s="623"/>
      <c r="IB154" s="623"/>
      <c r="IC154" s="623"/>
      <c r="ID154" s="623"/>
      <c r="IE154" s="623"/>
      <c r="IF154" s="623"/>
      <c r="IG154" s="623"/>
      <c r="IH154" s="623"/>
      <c r="II154" s="623"/>
      <c r="IJ154" s="623"/>
      <c r="IK154" s="623"/>
      <c r="IL154" s="623"/>
      <c r="IM154" s="623"/>
      <c r="IN154" s="623"/>
      <c r="IO154" s="623"/>
      <c r="IP154" s="623"/>
      <c r="IQ154" s="623"/>
      <c r="IR154" s="623"/>
      <c r="IS154" s="623"/>
      <c r="IT154" s="623"/>
      <c r="IU154" s="623"/>
    </row>
    <row r="155" spans="1:255" hidden="1">
      <c r="A155" s="671"/>
      <c r="B155" s="672" t="s">
        <v>902</v>
      </c>
      <c r="C155" s="673">
        <f t="shared" ref="C155:H155" si="8">C50+C57+C62+C127+C145</f>
        <v>65675</v>
      </c>
      <c r="D155" s="673">
        <f t="shared" si="8"/>
        <v>23803</v>
      </c>
      <c r="E155" s="673">
        <f t="shared" si="8"/>
        <v>23803</v>
      </c>
      <c r="F155" s="673">
        <f t="shared" si="8"/>
        <v>0</v>
      </c>
      <c r="G155" s="673">
        <f t="shared" si="8"/>
        <v>58010</v>
      </c>
      <c r="H155" s="673">
        <f t="shared" si="8"/>
        <v>16138</v>
      </c>
      <c r="I155" s="674"/>
      <c r="J155" s="674"/>
      <c r="K155" s="674"/>
      <c r="L155" s="674"/>
      <c r="M155" s="674"/>
      <c r="N155" s="674"/>
      <c r="O155" s="674"/>
      <c r="P155" s="674"/>
      <c r="Q155" s="674"/>
      <c r="R155" s="674"/>
      <c r="S155" s="674"/>
      <c r="T155" s="674"/>
      <c r="U155" s="674"/>
      <c r="V155" s="674"/>
      <c r="W155" s="674"/>
      <c r="X155" s="674"/>
      <c r="Y155" s="674"/>
      <c r="Z155" s="674"/>
      <c r="AA155" s="674"/>
      <c r="AB155" s="674"/>
      <c r="AC155" s="674"/>
      <c r="AD155" s="674"/>
      <c r="AE155" s="674"/>
      <c r="AF155" s="674"/>
      <c r="AG155" s="674"/>
      <c r="AH155" s="674"/>
      <c r="AI155" s="674"/>
      <c r="AJ155" s="674"/>
      <c r="AK155" s="674"/>
      <c r="AL155" s="674"/>
      <c r="AM155" s="674"/>
      <c r="AN155" s="674"/>
      <c r="AO155" s="674"/>
      <c r="AP155" s="674"/>
      <c r="AQ155" s="674"/>
      <c r="AR155" s="674"/>
      <c r="AS155" s="674"/>
      <c r="AT155" s="674"/>
      <c r="AU155" s="674"/>
      <c r="AV155" s="674"/>
      <c r="AW155" s="674"/>
      <c r="AX155" s="674"/>
      <c r="AY155" s="674"/>
      <c r="AZ155" s="674"/>
      <c r="BA155" s="674"/>
      <c r="BB155" s="674"/>
      <c r="BC155" s="674"/>
      <c r="BD155" s="674"/>
      <c r="BE155" s="674"/>
      <c r="BF155" s="674"/>
      <c r="BG155" s="674"/>
      <c r="BH155" s="674"/>
      <c r="BI155" s="674"/>
      <c r="BJ155" s="674"/>
      <c r="BK155" s="674"/>
      <c r="BL155" s="674"/>
      <c r="BM155" s="674"/>
      <c r="BN155" s="674"/>
      <c r="BO155" s="674"/>
      <c r="BP155" s="674"/>
      <c r="BQ155" s="674"/>
      <c r="BR155" s="674"/>
      <c r="BS155" s="674"/>
      <c r="BT155" s="674"/>
      <c r="BU155" s="674"/>
      <c r="BV155" s="674"/>
      <c r="BW155" s="674"/>
      <c r="BX155" s="674"/>
      <c r="BY155" s="674"/>
      <c r="BZ155" s="674"/>
      <c r="CA155" s="674"/>
      <c r="CB155" s="674"/>
      <c r="CC155" s="674"/>
      <c r="CD155" s="674"/>
      <c r="CE155" s="674"/>
      <c r="CF155" s="674"/>
      <c r="CG155" s="674"/>
      <c r="CH155" s="674"/>
      <c r="CI155" s="674"/>
      <c r="CJ155" s="674"/>
      <c r="CK155" s="674"/>
      <c r="CL155" s="674"/>
      <c r="CM155" s="674"/>
      <c r="CN155" s="674"/>
      <c r="CO155" s="674"/>
      <c r="CP155" s="674"/>
      <c r="CQ155" s="674"/>
      <c r="CR155" s="674"/>
      <c r="CS155" s="674"/>
      <c r="CT155" s="674"/>
      <c r="CU155" s="674"/>
      <c r="CV155" s="674"/>
      <c r="CW155" s="674"/>
      <c r="CX155" s="674"/>
      <c r="CY155" s="674"/>
      <c r="CZ155" s="674"/>
      <c r="DA155" s="674"/>
      <c r="DB155" s="674"/>
      <c r="DC155" s="674"/>
      <c r="DD155" s="674"/>
      <c r="DE155" s="674"/>
      <c r="DF155" s="674"/>
      <c r="DG155" s="674"/>
      <c r="DH155" s="674"/>
      <c r="DI155" s="674"/>
      <c r="DJ155" s="674"/>
      <c r="DK155" s="674"/>
      <c r="DL155" s="674"/>
      <c r="DM155" s="674"/>
      <c r="DN155" s="674"/>
      <c r="DO155" s="674"/>
      <c r="DP155" s="674"/>
      <c r="DQ155" s="674"/>
      <c r="DR155" s="674"/>
      <c r="DS155" s="674"/>
      <c r="DT155" s="674"/>
      <c r="DU155" s="674"/>
      <c r="DV155" s="674"/>
      <c r="DW155" s="674"/>
      <c r="DX155" s="674"/>
      <c r="DY155" s="674"/>
      <c r="DZ155" s="674"/>
      <c r="EA155" s="674"/>
      <c r="EB155" s="674"/>
      <c r="EC155" s="674"/>
      <c r="ED155" s="674"/>
      <c r="EE155" s="674"/>
      <c r="EF155" s="674"/>
      <c r="EG155" s="674"/>
      <c r="EH155" s="674"/>
      <c r="EI155" s="674"/>
      <c r="EJ155" s="674"/>
      <c r="EK155" s="674"/>
      <c r="EL155" s="674"/>
      <c r="EM155" s="674"/>
      <c r="EN155" s="674"/>
      <c r="EO155" s="674"/>
      <c r="EP155" s="674"/>
      <c r="EQ155" s="674"/>
      <c r="ER155" s="674"/>
      <c r="ES155" s="674"/>
      <c r="ET155" s="674"/>
      <c r="EU155" s="674"/>
      <c r="EV155" s="674"/>
      <c r="EW155" s="674"/>
      <c r="EX155" s="674"/>
      <c r="EY155" s="674"/>
      <c r="EZ155" s="674"/>
      <c r="FA155" s="674"/>
      <c r="FB155" s="674"/>
      <c r="FC155" s="674"/>
      <c r="FD155" s="674"/>
      <c r="FE155" s="674"/>
      <c r="FF155" s="674"/>
      <c r="FG155" s="674"/>
      <c r="FH155" s="674"/>
      <c r="FI155" s="674"/>
      <c r="FJ155" s="674"/>
      <c r="FK155" s="674"/>
      <c r="FL155" s="674"/>
      <c r="FM155" s="674"/>
      <c r="FN155" s="674"/>
      <c r="FO155" s="674"/>
      <c r="FP155" s="674"/>
      <c r="FQ155" s="674"/>
      <c r="FR155" s="674"/>
      <c r="FS155" s="674"/>
      <c r="FT155" s="674"/>
      <c r="FU155" s="674"/>
      <c r="FV155" s="674"/>
      <c r="FW155" s="674"/>
      <c r="FX155" s="674"/>
      <c r="FY155" s="674"/>
      <c r="FZ155" s="674"/>
      <c r="GA155" s="674"/>
      <c r="GB155" s="674"/>
      <c r="GC155" s="674"/>
      <c r="GD155" s="674"/>
      <c r="GE155" s="674"/>
      <c r="GF155" s="674"/>
      <c r="GG155" s="674"/>
      <c r="GH155" s="674"/>
      <c r="GI155" s="674"/>
      <c r="GJ155" s="674"/>
      <c r="GK155" s="674"/>
      <c r="GL155" s="674"/>
      <c r="GM155" s="674"/>
      <c r="GN155" s="674"/>
      <c r="GO155" s="674"/>
      <c r="GP155" s="674"/>
      <c r="GQ155" s="674"/>
      <c r="GR155" s="674"/>
      <c r="GS155" s="674"/>
      <c r="GT155" s="674"/>
      <c r="GU155" s="674"/>
      <c r="GV155" s="674"/>
      <c r="GW155" s="674"/>
      <c r="GX155" s="674"/>
      <c r="GY155" s="674"/>
      <c r="GZ155" s="674"/>
      <c r="HA155" s="674"/>
      <c r="HB155" s="674"/>
      <c r="HC155" s="674"/>
      <c r="HD155" s="674"/>
      <c r="HE155" s="674"/>
      <c r="HF155" s="674"/>
      <c r="HG155" s="674"/>
      <c r="HH155" s="674"/>
      <c r="HI155" s="674"/>
      <c r="HJ155" s="674"/>
      <c r="HK155" s="674"/>
      <c r="HL155" s="674"/>
      <c r="HM155" s="674"/>
      <c r="HN155" s="674"/>
      <c r="HO155" s="674"/>
      <c r="HP155" s="674"/>
      <c r="HQ155" s="674"/>
      <c r="HR155" s="674"/>
      <c r="HS155" s="674"/>
      <c r="HT155" s="674"/>
      <c r="HU155" s="674"/>
      <c r="HV155" s="674"/>
      <c r="HW155" s="674"/>
      <c r="HX155" s="674"/>
      <c r="HY155" s="674"/>
      <c r="HZ155" s="674"/>
      <c r="IA155" s="674"/>
      <c r="IB155" s="674"/>
      <c r="IC155" s="674"/>
      <c r="ID155" s="674"/>
      <c r="IE155" s="674"/>
      <c r="IF155" s="674"/>
      <c r="IG155" s="674"/>
      <c r="IH155" s="674"/>
      <c r="II155" s="674"/>
      <c r="IJ155" s="674"/>
      <c r="IK155" s="674"/>
      <c r="IL155" s="674"/>
      <c r="IM155" s="674"/>
      <c r="IN155" s="674"/>
      <c r="IO155" s="674"/>
      <c r="IP155" s="674"/>
      <c r="IQ155" s="674"/>
      <c r="IR155" s="674"/>
      <c r="IS155" s="674"/>
      <c r="IT155" s="674"/>
      <c r="IU155" s="674"/>
    </row>
    <row r="156" spans="1:255" hidden="1">
      <c r="A156" s="675"/>
      <c r="B156" s="672" t="s">
        <v>899</v>
      </c>
      <c r="C156" s="673">
        <f t="shared" ref="C156:H156" si="9">C37+C141</f>
        <v>558</v>
      </c>
      <c r="D156" s="673">
        <f t="shared" si="9"/>
        <v>124</v>
      </c>
      <c r="E156" s="673">
        <f t="shared" si="9"/>
        <v>124</v>
      </c>
      <c r="F156" s="673">
        <f t="shared" si="9"/>
        <v>0</v>
      </c>
      <c r="G156" s="673">
        <f t="shared" si="9"/>
        <v>434</v>
      </c>
      <c r="H156" s="673">
        <f t="shared" si="9"/>
        <v>0</v>
      </c>
      <c r="I156" s="674"/>
      <c r="J156" s="674"/>
      <c r="K156" s="674"/>
      <c r="L156" s="674"/>
      <c r="M156" s="674"/>
      <c r="N156" s="674"/>
      <c r="O156" s="674"/>
      <c r="P156" s="674"/>
      <c r="Q156" s="674"/>
      <c r="R156" s="674"/>
      <c r="S156" s="674"/>
      <c r="T156" s="674"/>
      <c r="U156" s="674"/>
      <c r="V156" s="674"/>
      <c r="W156" s="674"/>
      <c r="X156" s="674"/>
      <c r="Y156" s="674"/>
      <c r="Z156" s="674"/>
      <c r="AA156" s="674"/>
      <c r="AB156" s="674"/>
      <c r="AC156" s="674"/>
      <c r="AD156" s="674"/>
      <c r="AE156" s="674"/>
      <c r="AF156" s="674"/>
      <c r="AG156" s="674"/>
      <c r="AH156" s="674"/>
      <c r="AI156" s="674"/>
      <c r="AJ156" s="674"/>
      <c r="AK156" s="674"/>
      <c r="AL156" s="674"/>
      <c r="AM156" s="674"/>
      <c r="AN156" s="674"/>
      <c r="AO156" s="674"/>
      <c r="AP156" s="674"/>
      <c r="AQ156" s="674"/>
      <c r="AR156" s="674"/>
      <c r="AS156" s="674"/>
      <c r="AT156" s="674"/>
      <c r="AU156" s="674"/>
      <c r="AV156" s="674"/>
      <c r="AW156" s="674"/>
      <c r="AX156" s="674"/>
      <c r="AY156" s="674"/>
      <c r="AZ156" s="674"/>
      <c r="BA156" s="674"/>
      <c r="BB156" s="674"/>
      <c r="BC156" s="674"/>
      <c r="BD156" s="674"/>
      <c r="BE156" s="674"/>
      <c r="BF156" s="674"/>
      <c r="BG156" s="674"/>
      <c r="BH156" s="674"/>
      <c r="BI156" s="674"/>
      <c r="BJ156" s="674"/>
      <c r="BK156" s="674"/>
      <c r="BL156" s="674"/>
      <c r="BM156" s="674"/>
      <c r="BN156" s="674"/>
      <c r="BO156" s="674"/>
      <c r="BP156" s="674"/>
      <c r="BQ156" s="674"/>
      <c r="BR156" s="674"/>
      <c r="BS156" s="674"/>
      <c r="BT156" s="674"/>
      <c r="BU156" s="674"/>
      <c r="BV156" s="674"/>
      <c r="BW156" s="674"/>
      <c r="BX156" s="674"/>
      <c r="BY156" s="674"/>
      <c r="BZ156" s="674"/>
      <c r="CA156" s="674"/>
      <c r="CB156" s="674"/>
      <c r="CC156" s="674"/>
      <c r="CD156" s="674"/>
      <c r="CE156" s="674"/>
      <c r="CF156" s="674"/>
      <c r="CG156" s="674"/>
      <c r="CH156" s="674"/>
      <c r="CI156" s="674"/>
      <c r="CJ156" s="674"/>
      <c r="CK156" s="674"/>
      <c r="CL156" s="674"/>
      <c r="CM156" s="674"/>
      <c r="CN156" s="674"/>
      <c r="CO156" s="674"/>
      <c r="CP156" s="674"/>
      <c r="CQ156" s="674"/>
      <c r="CR156" s="674"/>
      <c r="CS156" s="674"/>
      <c r="CT156" s="674"/>
      <c r="CU156" s="674"/>
      <c r="CV156" s="674"/>
      <c r="CW156" s="674"/>
      <c r="CX156" s="674"/>
      <c r="CY156" s="674"/>
      <c r="CZ156" s="674"/>
      <c r="DA156" s="674"/>
      <c r="DB156" s="674"/>
      <c r="DC156" s="674"/>
      <c r="DD156" s="674"/>
      <c r="DE156" s="674"/>
      <c r="DF156" s="674"/>
      <c r="DG156" s="674"/>
      <c r="DH156" s="674"/>
      <c r="DI156" s="674"/>
      <c r="DJ156" s="674"/>
      <c r="DK156" s="674"/>
      <c r="DL156" s="674"/>
      <c r="DM156" s="674"/>
      <c r="DN156" s="674"/>
      <c r="DO156" s="674"/>
      <c r="DP156" s="674"/>
      <c r="DQ156" s="674"/>
      <c r="DR156" s="674"/>
      <c r="DS156" s="674"/>
      <c r="DT156" s="674"/>
      <c r="DU156" s="674"/>
      <c r="DV156" s="674"/>
      <c r="DW156" s="674"/>
      <c r="DX156" s="674"/>
      <c r="DY156" s="674"/>
      <c r="DZ156" s="674"/>
      <c r="EA156" s="674"/>
      <c r="EB156" s="674"/>
      <c r="EC156" s="674"/>
      <c r="ED156" s="674"/>
      <c r="EE156" s="674"/>
      <c r="EF156" s="674"/>
      <c r="EG156" s="674"/>
      <c r="EH156" s="674"/>
      <c r="EI156" s="674"/>
      <c r="EJ156" s="674"/>
      <c r="EK156" s="674"/>
      <c r="EL156" s="674"/>
      <c r="EM156" s="674"/>
      <c r="EN156" s="674"/>
      <c r="EO156" s="674"/>
      <c r="EP156" s="674"/>
      <c r="EQ156" s="674"/>
      <c r="ER156" s="674"/>
      <c r="ES156" s="674"/>
      <c r="ET156" s="674"/>
      <c r="EU156" s="674"/>
      <c r="EV156" s="674"/>
      <c r="EW156" s="674"/>
      <c r="EX156" s="674"/>
      <c r="EY156" s="674"/>
      <c r="EZ156" s="674"/>
      <c r="FA156" s="674"/>
      <c r="FB156" s="674"/>
      <c r="FC156" s="674"/>
      <c r="FD156" s="674"/>
      <c r="FE156" s="674"/>
      <c r="FF156" s="674"/>
      <c r="FG156" s="674"/>
      <c r="FH156" s="674"/>
      <c r="FI156" s="674"/>
      <c r="FJ156" s="674"/>
      <c r="FK156" s="674"/>
      <c r="FL156" s="674"/>
      <c r="FM156" s="674"/>
      <c r="FN156" s="674"/>
      <c r="FO156" s="674"/>
      <c r="FP156" s="674"/>
      <c r="FQ156" s="674"/>
      <c r="FR156" s="674"/>
      <c r="FS156" s="674"/>
      <c r="FT156" s="674"/>
      <c r="FU156" s="674"/>
      <c r="FV156" s="674"/>
      <c r="FW156" s="674"/>
      <c r="FX156" s="674"/>
      <c r="FY156" s="674"/>
      <c r="FZ156" s="674"/>
      <c r="GA156" s="674"/>
      <c r="GB156" s="674"/>
      <c r="GC156" s="674"/>
      <c r="GD156" s="674"/>
      <c r="GE156" s="674"/>
      <c r="GF156" s="674"/>
      <c r="GG156" s="674"/>
      <c r="GH156" s="674"/>
      <c r="GI156" s="674"/>
      <c r="GJ156" s="674"/>
      <c r="GK156" s="674"/>
      <c r="GL156" s="674"/>
      <c r="GM156" s="674"/>
      <c r="GN156" s="674"/>
      <c r="GO156" s="674"/>
      <c r="GP156" s="674"/>
      <c r="GQ156" s="674"/>
      <c r="GR156" s="674"/>
      <c r="GS156" s="674"/>
      <c r="GT156" s="674"/>
      <c r="GU156" s="674"/>
      <c r="GV156" s="674"/>
      <c r="GW156" s="674"/>
      <c r="GX156" s="674"/>
      <c r="GY156" s="674"/>
      <c r="GZ156" s="674"/>
      <c r="HA156" s="674"/>
      <c r="HB156" s="674"/>
      <c r="HC156" s="674"/>
      <c r="HD156" s="674"/>
      <c r="HE156" s="674"/>
      <c r="HF156" s="674"/>
      <c r="HG156" s="674"/>
      <c r="HH156" s="674"/>
      <c r="HI156" s="674"/>
      <c r="HJ156" s="674"/>
      <c r="HK156" s="674"/>
      <c r="HL156" s="674"/>
      <c r="HM156" s="674"/>
      <c r="HN156" s="674"/>
      <c r="HO156" s="674"/>
      <c r="HP156" s="674"/>
      <c r="HQ156" s="674"/>
      <c r="HR156" s="674"/>
      <c r="HS156" s="674"/>
      <c r="HT156" s="674"/>
      <c r="HU156" s="674"/>
      <c r="HV156" s="674"/>
      <c r="HW156" s="674"/>
      <c r="HX156" s="674"/>
      <c r="HY156" s="674"/>
      <c r="HZ156" s="674"/>
      <c r="IA156" s="674"/>
      <c r="IB156" s="674"/>
      <c r="IC156" s="674"/>
      <c r="ID156" s="674"/>
      <c r="IE156" s="674"/>
      <c r="IF156" s="674"/>
      <c r="IG156" s="674"/>
      <c r="IH156" s="674"/>
      <c r="II156" s="674"/>
      <c r="IJ156" s="674"/>
      <c r="IK156" s="674"/>
      <c r="IL156" s="674"/>
      <c r="IM156" s="674"/>
      <c r="IN156" s="674"/>
      <c r="IO156" s="674"/>
      <c r="IP156" s="674"/>
      <c r="IQ156" s="674"/>
      <c r="IR156" s="674"/>
      <c r="IS156" s="674"/>
      <c r="IT156" s="674"/>
      <c r="IU156" s="674"/>
    </row>
    <row r="157" spans="1:255" hidden="1">
      <c r="A157" s="675"/>
      <c r="B157" s="672" t="s">
        <v>952</v>
      </c>
      <c r="C157" s="676">
        <f t="shared" ref="C157:H157" si="10">C54</f>
        <v>35135</v>
      </c>
      <c r="D157" s="676">
        <f t="shared" si="10"/>
        <v>21271</v>
      </c>
      <c r="E157" s="676">
        <f t="shared" si="10"/>
        <v>21271</v>
      </c>
      <c r="F157" s="676">
        <f t="shared" si="10"/>
        <v>0</v>
      </c>
      <c r="G157" s="676">
        <f t="shared" si="10"/>
        <v>26615</v>
      </c>
      <c r="H157" s="676">
        <f t="shared" si="10"/>
        <v>12751</v>
      </c>
      <c r="I157" s="674"/>
      <c r="J157" s="674"/>
      <c r="K157" s="674"/>
      <c r="L157" s="674"/>
      <c r="M157" s="674"/>
      <c r="N157" s="674"/>
      <c r="O157" s="674"/>
      <c r="P157" s="674"/>
      <c r="Q157" s="674"/>
      <c r="R157" s="674"/>
      <c r="S157" s="674"/>
      <c r="T157" s="674"/>
      <c r="U157" s="674"/>
      <c r="V157" s="674"/>
      <c r="W157" s="674"/>
      <c r="X157" s="674"/>
      <c r="Y157" s="674"/>
      <c r="Z157" s="674"/>
      <c r="AA157" s="674"/>
      <c r="AB157" s="674"/>
      <c r="AC157" s="674"/>
      <c r="AD157" s="674"/>
      <c r="AE157" s="674"/>
      <c r="AF157" s="674"/>
      <c r="AG157" s="674"/>
      <c r="AH157" s="674"/>
      <c r="AI157" s="674"/>
      <c r="AJ157" s="674"/>
      <c r="AK157" s="674"/>
      <c r="AL157" s="674"/>
      <c r="AM157" s="674"/>
      <c r="AN157" s="674"/>
      <c r="AO157" s="674"/>
      <c r="AP157" s="674"/>
      <c r="AQ157" s="674"/>
      <c r="AR157" s="674"/>
      <c r="AS157" s="674"/>
      <c r="AT157" s="674"/>
      <c r="AU157" s="674"/>
      <c r="AV157" s="674"/>
      <c r="AW157" s="674"/>
      <c r="AX157" s="674"/>
      <c r="AY157" s="674"/>
      <c r="AZ157" s="674"/>
      <c r="BA157" s="674"/>
      <c r="BB157" s="674"/>
      <c r="BC157" s="674"/>
      <c r="BD157" s="674"/>
      <c r="BE157" s="674"/>
      <c r="BF157" s="674"/>
      <c r="BG157" s="674"/>
      <c r="BH157" s="674"/>
      <c r="BI157" s="674"/>
      <c r="BJ157" s="674"/>
      <c r="BK157" s="674"/>
      <c r="BL157" s="674"/>
      <c r="BM157" s="674"/>
      <c r="BN157" s="674"/>
      <c r="BO157" s="674"/>
      <c r="BP157" s="674"/>
      <c r="BQ157" s="674"/>
      <c r="BR157" s="674"/>
      <c r="BS157" s="674"/>
      <c r="BT157" s="674"/>
      <c r="BU157" s="674"/>
      <c r="BV157" s="674"/>
      <c r="BW157" s="674"/>
      <c r="BX157" s="674"/>
      <c r="BY157" s="674"/>
      <c r="BZ157" s="674"/>
      <c r="CA157" s="674"/>
      <c r="CB157" s="674"/>
      <c r="CC157" s="674"/>
      <c r="CD157" s="674"/>
      <c r="CE157" s="674"/>
      <c r="CF157" s="674"/>
      <c r="CG157" s="674"/>
      <c r="CH157" s="674"/>
      <c r="CI157" s="674"/>
      <c r="CJ157" s="674"/>
      <c r="CK157" s="674"/>
      <c r="CL157" s="674"/>
      <c r="CM157" s="674"/>
      <c r="CN157" s="674"/>
      <c r="CO157" s="674"/>
      <c r="CP157" s="674"/>
      <c r="CQ157" s="674"/>
      <c r="CR157" s="674"/>
      <c r="CS157" s="674"/>
      <c r="CT157" s="674"/>
      <c r="CU157" s="674"/>
      <c r="CV157" s="674"/>
      <c r="CW157" s="674"/>
      <c r="CX157" s="674"/>
      <c r="CY157" s="674"/>
      <c r="CZ157" s="674"/>
      <c r="DA157" s="674"/>
      <c r="DB157" s="674"/>
      <c r="DC157" s="674"/>
      <c r="DD157" s="674"/>
      <c r="DE157" s="674"/>
      <c r="DF157" s="674"/>
      <c r="DG157" s="674"/>
      <c r="DH157" s="674"/>
      <c r="DI157" s="674"/>
      <c r="DJ157" s="674"/>
      <c r="DK157" s="674"/>
      <c r="DL157" s="674"/>
      <c r="DM157" s="674"/>
      <c r="DN157" s="674"/>
      <c r="DO157" s="674"/>
      <c r="DP157" s="674"/>
      <c r="DQ157" s="674"/>
      <c r="DR157" s="674"/>
      <c r="DS157" s="674"/>
      <c r="DT157" s="674"/>
      <c r="DU157" s="674"/>
      <c r="DV157" s="674"/>
      <c r="DW157" s="674"/>
      <c r="DX157" s="674"/>
      <c r="DY157" s="674"/>
      <c r="DZ157" s="674"/>
      <c r="EA157" s="674"/>
      <c r="EB157" s="674"/>
      <c r="EC157" s="674"/>
      <c r="ED157" s="674"/>
      <c r="EE157" s="674"/>
      <c r="EF157" s="674"/>
      <c r="EG157" s="674"/>
      <c r="EH157" s="674"/>
      <c r="EI157" s="674"/>
      <c r="EJ157" s="674"/>
      <c r="EK157" s="674"/>
      <c r="EL157" s="674"/>
      <c r="EM157" s="674"/>
      <c r="EN157" s="674"/>
      <c r="EO157" s="674"/>
      <c r="EP157" s="674"/>
      <c r="EQ157" s="674"/>
      <c r="ER157" s="674"/>
      <c r="ES157" s="674"/>
      <c r="ET157" s="674"/>
      <c r="EU157" s="674"/>
      <c r="EV157" s="674"/>
      <c r="EW157" s="674"/>
      <c r="EX157" s="674"/>
      <c r="EY157" s="674"/>
      <c r="EZ157" s="674"/>
      <c r="FA157" s="674"/>
      <c r="FB157" s="674"/>
      <c r="FC157" s="674"/>
      <c r="FD157" s="674"/>
      <c r="FE157" s="674"/>
      <c r="FF157" s="674"/>
      <c r="FG157" s="674"/>
      <c r="FH157" s="674"/>
      <c r="FI157" s="674"/>
      <c r="FJ157" s="674"/>
      <c r="FK157" s="674"/>
      <c r="FL157" s="674"/>
      <c r="FM157" s="674"/>
      <c r="FN157" s="674"/>
      <c r="FO157" s="674"/>
      <c r="FP157" s="674"/>
      <c r="FQ157" s="674"/>
      <c r="FR157" s="674"/>
      <c r="FS157" s="674"/>
      <c r="FT157" s="674"/>
      <c r="FU157" s="674"/>
      <c r="FV157" s="674"/>
      <c r="FW157" s="674"/>
      <c r="FX157" s="674"/>
      <c r="FY157" s="674"/>
      <c r="FZ157" s="674"/>
      <c r="GA157" s="674"/>
      <c r="GB157" s="674"/>
      <c r="GC157" s="674"/>
      <c r="GD157" s="674"/>
      <c r="GE157" s="674"/>
      <c r="GF157" s="674"/>
      <c r="GG157" s="674"/>
      <c r="GH157" s="674"/>
      <c r="GI157" s="674"/>
      <c r="GJ157" s="674"/>
      <c r="GK157" s="674"/>
      <c r="GL157" s="674"/>
      <c r="GM157" s="674"/>
      <c r="GN157" s="674"/>
      <c r="GO157" s="674"/>
      <c r="GP157" s="674"/>
      <c r="GQ157" s="674"/>
      <c r="GR157" s="674"/>
      <c r="GS157" s="674"/>
      <c r="GT157" s="674"/>
      <c r="GU157" s="674"/>
      <c r="GV157" s="674"/>
      <c r="GW157" s="674"/>
      <c r="GX157" s="674"/>
      <c r="GY157" s="674"/>
      <c r="GZ157" s="674"/>
      <c r="HA157" s="674"/>
      <c r="HB157" s="674"/>
      <c r="HC157" s="674"/>
      <c r="HD157" s="674"/>
      <c r="HE157" s="674"/>
      <c r="HF157" s="674"/>
      <c r="HG157" s="674"/>
      <c r="HH157" s="674"/>
      <c r="HI157" s="674"/>
      <c r="HJ157" s="674"/>
      <c r="HK157" s="674"/>
      <c r="HL157" s="674"/>
      <c r="HM157" s="674"/>
      <c r="HN157" s="674"/>
      <c r="HO157" s="674"/>
      <c r="HP157" s="674"/>
      <c r="HQ157" s="674"/>
      <c r="HR157" s="674"/>
      <c r="HS157" s="674"/>
      <c r="HT157" s="674"/>
      <c r="HU157" s="674"/>
      <c r="HV157" s="674"/>
      <c r="HW157" s="674"/>
      <c r="HX157" s="674"/>
      <c r="HY157" s="674"/>
      <c r="HZ157" s="674"/>
      <c r="IA157" s="674"/>
      <c r="IB157" s="674"/>
      <c r="IC157" s="674"/>
      <c r="ID157" s="674"/>
      <c r="IE157" s="674"/>
      <c r="IF157" s="674"/>
      <c r="IG157" s="674"/>
      <c r="IH157" s="674"/>
      <c r="II157" s="674"/>
      <c r="IJ157" s="674"/>
      <c r="IK157" s="674"/>
      <c r="IL157" s="674"/>
      <c r="IM157" s="674"/>
      <c r="IN157" s="674"/>
      <c r="IO157" s="674"/>
      <c r="IP157" s="674"/>
      <c r="IQ157" s="674"/>
      <c r="IR157" s="674"/>
      <c r="IS157" s="674"/>
      <c r="IT157" s="674"/>
      <c r="IU157" s="674"/>
    </row>
    <row r="158" spans="1:255" hidden="1">
      <c r="A158" s="675"/>
      <c r="B158" s="672" t="s">
        <v>909</v>
      </c>
      <c r="C158" s="673">
        <f t="shared" ref="C158:H158" si="11">C18+C63+C77+C90</f>
        <v>3727</v>
      </c>
      <c r="D158" s="673">
        <f t="shared" si="11"/>
        <v>1795</v>
      </c>
      <c r="E158" s="673">
        <f t="shared" si="11"/>
        <v>1795</v>
      </c>
      <c r="F158" s="673">
        <f t="shared" si="11"/>
        <v>0</v>
      </c>
      <c r="G158" s="673">
        <f t="shared" si="11"/>
        <v>3416</v>
      </c>
      <c r="H158" s="673">
        <f t="shared" si="11"/>
        <v>1484</v>
      </c>
      <c r="I158" s="674"/>
      <c r="J158" s="674"/>
      <c r="K158" s="674"/>
      <c r="L158" s="674"/>
      <c r="M158" s="674"/>
      <c r="N158" s="674"/>
      <c r="O158" s="674"/>
      <c r="P158" s="674"/>
      <c r="Q158" s="674"/>
      <c r="R158" s="674"/>
      <c r="S158" s="674"/>
      <c r="T158" s="674"/>
      <c r="U158" s="674"/>
      <c r="V158" s="674"/>
      <c r="W158" s="674"/>
      <c r="X158" s="674"/>
      <c r="Y158" s="674"/>
      <c r="Z158" s="674"/>
      <c r="AA158" s="674"/>
      <c r="AB158" s="674"/>
      <c r="AC158" s="674"/>
      <c r="AD158" s="674"/>
      <c r="AE158" s="674"/>
      <c r="AF158" s="674"/>
      <c r="AG158" s="674"/>
      <c r="AH158" s="674"/>
      <c r="AI158" s="674"/>
      <c r="AJ158" s="674"/>
      <c r="AK158" s="674"/>
      <c r="AL158" s="674"/>
      <c r="AM158" s="674"/>
      <c r="AN158" s="674"/>
      <c r="AO158" s="674"/>
      <c r="AP158" s="674"/>
      <c r="AQ158" s="674"/>
      <c r="AR158" s="674"/>
      <c r="AS158" s="674"/>
      <c r="AT158" s="674"/>
      <c r="AU158" s="674"/>
      <c r="AV158" s="674"/>
      <c r="AW158" s="674"/>
      <c r="AX158" s="674"/>
      <c r="AY158" s="674"/>
      <c r="AZ158" s="674"/>
      <c r="BA158" s="674"/>
      <c r="BB158" s="674"/>
      <c r="BC158" s="674"/>
      <c r="BD158" s="674"/>
      <c r="BE158" s="674"/>
      <c r="BF158" s="674"/>
      <c r="BG158" s="674"/>
      <c r="BH158" s="674"/>
      <c r="BI158" s="674"/>
      <c r="BJ158" s="674"/>
      <c r="BK158" s="674"/>
      <c r="BL158" s="674"/>
      <c r="BM158" s="674"/>
      <c r="BN158" s="674"/>
      <c r="BO158" s="674"/>
      <c r="BP158" s="674"/>
      <c r="BQ158" s="674"/>
      <c r="BR158" s="674"/>
      <c r="BS158" s="674"/>
      <c r="BT158" s="674"/>
      <c r="BU158" s="674"/>
      <c r="BV158" s="674"/>
      <c r="BW158" s="674"/>
      <c r="BX158" s="674"/>
      <c r="BY158" s="674"/>
      <c r="BZ158" s="674"/>
      <c r="CA158" s="674"/>
      <c r="CB158" s="674"/>
      <c r="CC158" s="674"/>
      <c r="CD158" s="674"/>
      <c r="CE158" s="674"/>
      <c r="CF158" s="674"/>
      <c r="CG158" s="674"/>
      <c r="CH158" s="674"/>
      <c r="CI158" s="674"/>
      <c r="CJ158" s="674"/>
      <c r="CK158" s="674"/>
      <c r="CL158" s="674"/>
      <c r="CM158" s="674"/>
      <c r="CN158" s="674"/>
      <c r="CO158" s="674"/>
      <c r="CP158" s="674"/>
      <c r="CQ158" s="674"/>
      <c r="CR158" s="674"/>
      <c r="CS158" s="674"/>
      <c r="CT158" s="674"/>
      <c r="CU158" s="674"/>
      <c r="CV158" s="674"/>
      <c r="CW158" s="674"/>
      <c r="CX158" s="674"/>
      <c r="CY158" s="674"/>
      <c r="CZ158" s="674"/>
      <c r="DA158" s="674"/>
      <c r="DB158" s="674"/>
      <c r="DC158" s="674"/>
      <c r="DD158" s="674"/>
      <c r="DE158" s="674"/>
      <c r="DF158" s="674"/>
      <c r="DG158" s="674"/>
      <c r="DH158" s="674"/>
      <c r="DI158" s="674"/>
      <c r="DJ158" s="674"/>
      <c r="DK158" s="674"/>
      <c r="DL158" s="674"/>
      <c r="DM158" s="674"/>
      <c r="DN158" s="674"/>
      <c r="DO158" s="674"/>
      <c r="DP158" s="674"/>
      <c r="DQ158" s="674"/>
      <c r="DR158" s="674"/>
      <c r="DS158" s="674"/>
      <c r="DT158" s="674"/>
      <c r="DU158" s="674"/>
      <c r="DV158" s="674"/>
      <c r="DW158" s="674"/>
      <c r="DX158" s="674"/>
      <c r="DY158" s="674"/>
      <c r="DZ158" s="674"/>
      <c r="EA158" s="674"/>
      <c r="EB158" s="674"/>
      <c r="EC158" s="674"/>
      <c r="ED158" s="674"/>
      <c r="EE158" s="674"/>
      <c r="EF158" s="674"/>
      <c r="EG158" s="674"/>
      <c r="EH158" s="674"/>
      <c r="EI158" s="674"/>
      <c r="EJ158" s="674"/>
      <c r="EK158" s="674"/>
      <c r="EL158" s="674"/>
      <c r="EM158" s="674"/>
      <c r="EN158" s="674"/>
      <c r="EO158" s="674"/>
      <c r="EP158" s="674"/>
      <c r="EQ158" s="674"/>
      <c r="ER158" s="674"/>
      <c r="ES158" s="674"/>
      <c r="ET158" s="674"/>
      <c r="EU158" s="674"/>
      <c r="EV158" s="674"/>
      <c r="EW158" s="674"/>
      <c r="EX158" s="674"/>
      <c r="EY158" s="674"/>
      <c r="EZ158" s="674"/>
      <c r="FA158" s="674"/>
      <c r="FB158" s="674"/>
      <c r="FC158" s="674"/>
      <c r="FD158" s="674"/>
      <c r="FE158" s="674"/>
      <c r="FF158" s="674"/>
      <c r="FG158" s="674"/>
      <c r="FH158" s="674"/>
      <c r="FI158" s="674"/>
      <c r="FJ158" s="674"/>
      <c r="FK158" s="674"/>
      <c r="FL158" s="674"/>
      <c r="FM158" s="674"/>
      <c r="FN158" s="674"/>
      <c r="FO158" s="674"/>
      <c r="FP158" s="674"/>
      <c r="FQ158" s="674"/>
      <c r="FR158" s="674"/>
      <c r="FS158" s="674"/>
      <c r="FT158" s="674"/>
      <c r="FU158" s="674"/>
      <c r="FV158" s="674"/>
      <c r="FW158" s="674"/>
      <c r="FX158" s="674"/>
      <c r="FY158" s="674"/>
      <c r="FZ158" s="674"/>
      <c r="GA158" s="674"/>
      <c r="GB158" s="674"/>
      <c r="GC158" s="674"/>
      <c r="GD158" s="674"/>
      <c r="GE158" s="674"/>
      <c r="GF158" s="674"/>
      <c r="GG158" s="674"/>
      <c r="GH158" s="674"/>
      <c r="GI158" s="674"/>
      <c r="GJ158" s="674"/>
      <c r="GK158" s="674"/>
      <c r="GL158" s="674"/>
      <c r="GM158" s="674"/>
      <c r="GN158" s="674"/>
      <c r="GO158" s="674"/>
      <c r="GP158" s="674"/>
      <c r="GQ158" s="674"/>
      <c r="GR158" s="674"/>
      <c r="GS158" s="674"/>
      <c r="GT158" s="674"/>
      <c r="GU158" s="674"/>
      <c r="GV158" s="674"/>
      <c r="GW158" s="674"/>
      <c r="GX158" s="674"/>
      <c r="GY158" s="674"/>
      <c r="GZ158" s="674"/>
      <c r="HA158" s="674"/>
      <c r="HB158" s="674"/>
      <c r="HC158" s="674"/>
      <c r="HD158" s="674"/>
      <c r="HE158" s="674"/>
      <c r="HF158" s="674"/>
      <c r="HG158" s="674"/>
      <c r="HH158" s="674"/>
      <c r="HI158" s="674"/>
      <c r="HJ158" s="674"/>
      <c r="HK158" s="674"/>
      <c r="HL158" s="674"/>
      <c r="HM158" s="674"/>
      <c r="HN158" s="674"/>
      <c r="HO158" s="674"/>
      <c r="HP158" s="674"/>
      <c r="HQ158" s="674"/>
      <c r="HR158" s="674"/>
      <c r="HS158" s="674"/>
      <c r="HT158" s="674"/>
      <c r="HU158" s="674"/>
      <c r="HV158" s="674"/>
      <c r="HW158" s="674"/>
      <c r="HX158" s="674"/>
      <c r="HY158" s="674"/>
      <c r="HZ158" s="674"/>
      <c r="IA158" s="674"/>
      <c r="IB158" s="674"/>
      <c r="IC158" s="674"/>
      <c r="ID158" s="674"/>
      <c r="IE158" s="674"/>
      <c r="IF158" s="674"/>
      <c r="IG158" s="674"/>
      <c r="IH158" s="674"/>
      <c r="II158" s="674"/>
      <c r="IJ158" s="674"/>
      <c r="IK158" s="674"/>
      <c r="IL158" s="674"/>
      <c r="IM158" s="674"/>
      <c r="IN158" s="674"/>
      <c r="IO158" s="674"/>
      <c r="IP158" s="674"/>
      <c r="IQ158" s="674"/>
      <c r="IR158" s="674"/>
      <c r="IS158" s="674"/>
      <c r="IT158" s="674"/>
      <c r="IU158" s="674"/>
    </row>
    <row r="159" spans="1:255" hidden="1">
      <c r="A159" s="677"/>
      <c r="B159" s="678" t="s">
        <v>918</v>
      </c>
      <c r="C159" s="676">
        <f t="shared" ref="C159:H159" si="12">C81</f>
        <v>1496</v>
      </c>
      <c r="D159" s="676">
        <f t="shared" si="12"/>
        <v>4415</v>
      </c>
      <c r="E159" s="676">
        <f t="shared" si="12"/>
        <v>4415</v>
      </c>
      <c r="F159" s="676">
        <f t="shared" si="12"/>
        <v>0</v>
      </c>
      <c r="G159" s="676">
        <f t="shared" si="12"/>
        <v>0</v>
      </c>
      <c r="H159" s="676">
        <f t="shared" si="12"/>
        <v>2919</v>
      </c>
      <c r="I159" s="674"/>
      <c r="J159" s="674"/>
      <c r="K159" s="674"/>
      <c r="L159" s="674"/>
      <c r="M159" s="674"/>
      <c r="N159" s="674"/>
      <c r="O159" s="674"/>
      <c r="P159" s="674"/>
      <c r="Q159" s="674"/>
      <c r="R159" s="674"/>
      <c r="S159" s="674"/>
      <c r="T159" s="674"/>
      <c r="U159" s="674"/>
      <c r="V159" s="674"/>
      <c r="W159" s="674"/>
      <c r="X159" s="674"/>
      <c r="Y159" s="674"/>
      <c r="Z159" s="674"/>
      <c r="AA159" s="674"/>
      <c r="AB159" s="674"/>
      <c r="AC159" s="674"/>
      <c r="AD159" s="674"/>
      <c r="AE159" s="674"/>
      <c r="AF159" s="674"/>
      <c r="AG159" s="674"/>
      <c r="AH159" s="674"/>
      <c r="AI159" s="674"/>
      <c r="AJ159" s="674"/>
      <c r="AK159" s="674"/>
      <c r="AL159" s="674"/>
      <c r="AM159" s="674"/>
      <c r="AN159" s="674"/>
      <c r="AO159" s="674"/>
      <c r="AP159" s="674"/>
      <c r="AQ159" s="674"/>
      <c r="AR159" s="674"/>
      <c r="AS159" s="674"/>
      <c r="AT159" s="674"/>
      <c r="AU159" s="674"/>
      <c r="AV159" s="674"/>
      <c r="AW159" s="674"/>
      <c r="AX159" s="674"/>
      <c r="AY159" s="674"/>
      <c r="AZ159" s="674"/>
      <c r="BA159" s="674"/>
      <c r="BB159" s="674"/>
      <c r="BC159" s="674"/>
      <c r="BD159" s="674"/>
      <c r="BE159" s="674"/>
      <c r="BF159" s="674"/>
      <c r="BG159" s="674"/>
      <c r="BH159" s="674"/>
      <c r="BI159" s="674"/>
      <c r="BJ159" s="674"/>
      <c r="BK159" s="674"/>
      <c r="BL159" s="674"/>
      <c r="BM159" s="674"/>
      <c r="BN159" s="674"/>
      <c r="BO159" s="674"/>
      <c r="BP159" s="674"/>
      <c r="BQ159" s="674"/>
      <c r="BR159" s="674"/>
      <c r="BS159" s="674"/>
      <c r="BT159" s="674"/>
      <c r="BU159" s="674"/>
      <c r="BV159" s="674"/>
      <c r="BW159" s="674"/>
      <c r="BX159" s="674"/>
      <c r="BY159" s="674"/>
      <c r="BZ159" s="674"/>
      <c r="CA159" s="674"/>
      <c r="CB159" s="674"/>
      <c r="CC159" s="674"/>
      <c r="CD159" s="674"/>
      <c r="CE159" s="674"/>
      <c r="CF159" s="674"/>
      <c r="CG159" s="674"/>
      <c r="CH159" s="674"/>
      <c r="CI159" s="674"/>
      <c r="CJ159" s="674"/>
      <c r="CK159" s="674"/>
      <c r="CL159" s="674"/>
      <c r="CM159" s="674"/>
      <c r="CN159" s="674"/>
      <c r="CO159" s="674"/>
      <c r="CP159" s="674"/>
      <c r="CQ159" s="674"/>
      <c r="CR159" s="674"/>
      <c r="CS159" s="674"/>
      <c r="CT159" s="674"/>
      <c r="CU159" s="674"/>
      <c r="CV159" s="674"/>
      <c r="CW159" s="674"/>
      <c r="CX159" s="674"/>
      <c r="CY159" s="674"/>
      <c r="CZ159" s="674"/>
      <c r="DA159" s="674"/>
      <c r="DB159" s="674"/>
      <c r="DC159" s="674"/>
      <c r="DD159" s="674"/>
      <c r="DE159" s="674"/>
      <c r="DF159" s="674"/>
      <c r="DG159" s="674"/>
      <c r="DH159" s="674"/>
      <c r="DI159" s="674"/>
      <c r="DJ159" s="674"/>
      <c r="DK159" s="674"/>
      <c r="DL159" s="674"/>
      <c r="DM159" s="674"/>
      <c r="DN159" s="674"/>
      <c r="DO159" s="674"/>
      <c r="DP159" s="674"/>
      <c r="DQ159" s="674"/>
      <c r="DR159" s="674"/>
      <c r="DS159" s="674"/>
      <c r="DT159" s="674"/>
      <c r="DU159" s="674"/>
      <c r="DV159" s="674"/>
      <c r="DW159" s="674"/>
      <c r="DX159" s="674"/>
      <c r="DY159" s="674"/>
      <c r="DZ159" s="674"/>
      <c r="EA159" s="674"/>
      <c r="EB159" s="674"/>
      <c r="EC159" s="674"/>
      <c r="ED159" s="674"/>
      <c r="EE159" s="674"/>
      <c r="EF159" s="674"/>
      <c r="EG159" s="674"/>
      <c r="EH159" s="674"/>
      <c r="EI159" s="674"/>
      <c r="EJ159" s="674"/>
      <c r="EK159" s="674"/>
      <c r="EL159" s="674"/>
      <c r="EM159" s="674"/>
      <c r="EN159" s="674"/>
      <c r="EO159" s="674"/>
      <c r="EP159" s="674"/>
      <c r="EQ159" s="674"/>
      <c r="ER159" s="674"/>
      <c r="ES159" s="674"/>
      <c r="ET159" s="674"/>
      <c r="EU159" s="674"/>
      <c r="EV159" s="674"/>
      <c r="EW159" s="674"/>
      <c r="EX159" s="674"/>
      <c r="EY159" s="674"/>
      <c r="EZ159" s="674"/>
      <c r="FA159" s="674"/>
      <c r="FB159" s="674"/>
      <c r="FC159" s="674"/>
      <c r="FD159" s="674"/>
      <c r="FE159" s="674"/>
      <c r="FF159" s="674"/>
      <c r="FG159" s="674"/>
      <c r="FH159" s="674"/>
      <c r="FI159" s="674"/>
      <c r="FJ159" s="674"/>
      <c r="FK159" s="674"/>
      <c r="FL159" s="674"/>
      <c r="FM159" s="674"/>
      <c r="FN159" s="674"/>
      <c r="FO159" s="674"/>
      <c r="FP159" s="674"/>
      <c r="FQ159" s="674"/>
      <c r="FR159" s="674"/>
      <c r="FS159" s="674"/>
      <c r="FT159" s="674"/>
      <c r="FU159" s="674"/>
      <c r="FV159" s="674"/>
      <c r="FW159" s="674"/>
      <c r="FX159" s="674"/>
      <c r="FY159" s="674"/>
      <c r="FZ159" s="674"/>
      <c r="GA159" s="674"/>
      <c r="GB159" s="674"/>
      <c r="GC159" s="674"/>
      <c r="GD159" s="674"/>
      <c r="GE159" s="674"/>
      <c r="GF159" s="674"/>
      <c r="GG159" s="674"/>
      <c r="GH159" s="674"/>
      <c r="GI159" s="674"/>
      <c r="GJ159" s="674"/>
      <c r="GK159" s="674"/>
      <c r="GL159" s="674"/>
      <c r="GM159" s="674"/>
      <c r="GN159" s="674"/>
      <c r="GO159" s="674"/>
      <c r="GP159" s="674"/>
      <c r="GQ159" s="674"/>
      <c r="GR159" s="674"/>
      <c r="GS159" s="674"/>
      <c r="GT159" s="674"/>
      <c r="GU159" s="674"/>
      <c r="GV159" s="674"/>
      <c r="GW159" s="674"/>
      <c r="GX159" s="674"/>
      <c r="GY159" s="674"/>
      <c r="GZ159" s="674"/>
      <c r="HA159" s="674"/>
      <c r="HB159" s="674"/>
      <c r="HC159" s="674"/>
      <c r="HD159" s="674"/>
      <c r="HE159" s="674"/>
      <c r="HF159" s="674"/>
      <c r="HG159" s="674"/>
      <c r="HH159" s="674"/>
      <c r="HI159" s="674"/>
      <c r="HJ159" s="674"/>
      <c r="HK159" s="674"/>
      <c r="HL159" s="674"/>
      <c r="HM159" s="674"/>
      <c r="HN159" s="674"/>
      <c r="HO159" s="674"/>
      <c r="HP159" s="674"/>
      <c r="HQ159" s="674"/>
      <c r="HR159" s="674"/>
      <c r="HS159" s="674"/>
      <c r="HT159" s="674"/>
      <c r="HU159" s="674"/>
      <c r="HV159" s="674"/>
      <c r="HW159" s="674"/>
      <c r="HX159" s="674"/>
      <c r="HY159" s="674"/>
      <c r="HZ159" s="674"/>
      <c r="IA159" s="674"/>
      <c r="IB159" s="674"/>
      <c r="IC159" s="674"/>
      <c r="ID159" s="674"/>
      <c r="IE159" s="674"/>
      <c r="IF159" s="674"/>
      <c r="IG159" s="674"/>
      <c r="IH159" s="674"/>
      <c r="II159" s="674"/>
      <c r="IJ159" s="674"/>
      <c r="IK159" s="674"/>
      <c r="IL159" s="674"/>
      <c r="IM159" s="674"/>
      <c r="IN159" s="674"/>
      <c r="IO159" s="674"/>
      <c r="IP159" s="674"/>
      <c r="IQ159" s="674"/>
      <c r="IR159" s="674"/>
      <c r="IS159" s="674"/>
      <c r="IT159" s="674"/>
      <c r="IU159" s="674"/>
    </row>
    <row r="160" spans="1:255" hidden="1">
      <c r="A160" s="675"/>
      <c r="B160" s="672" t="s">
        <v>910</v>
      </c>
      <c r="C160" s="676">
        <f t="shared" ref="C160:H160" si="13">C64</f>
        <v>1156</v>
      </c>
      <c r="D160" s="676">
        <f t="shared" si="13"/>
        <v>0</v>
      </c>
      <c r="E160" s="676">
        <f t="shared" si="13"/>
        <v>0</v>
      </c>
      <c r="F160" s="676">
        <f t="shared" si="13"/>
        <v>0</v>
      </c>
      <c r="G160" s="676">
        <f t="shared" si="13"/>
        <v>1156</v>
      </c>
      <c r="H160" s="676">
        <f t="shared" si="13"/>
        <v>0</v>
      </c>
      <c r="I160" s="674"/>
      <c r="J160" s="674"/>
      <c r="K160" s="674"/>
      <c r="L160" s="674"/>
      <c r="M160" s="674"/>
      <c r="N160" s="674"/>
      <c r="O160" s="674"/>
      <c r="P160" s="674"/>
      <c r="Q160" s="674"/>
      <c r="R160" s="674"/>
      <c r="S160" s="674"/>
      <c r="T160" s="674"/>
      <c r="U160" s="674"/>
      <c r="V160" s="674"/>
      <c r="W160" s="674"/>
      <c r="X160" s="674"/>
      <c r="Y160" s="674"/>
      <c r="Z160" s="674"/>
      <c r="AA160" s="674"/>
      <c r="AB160" s="674"/>
      <c r="AC160" s="674"/>
      <c r="AD160" s="674"/>
      <c r="AE160" s="674"/>
      <c r="AF160" s="674"/>
      <c r="AG160" s="674"/>
      <c r="AH160" s="674"/>
      <c r="AI160" s="674"/>
      <c r="AJ160" s="674"/>
      <c r="AK160" s="674"/>
      <c r="AL160" s="674"/>
      <c r="AM160" s="674"/>
      <c r="AN160" s="674"/>
      <c r="AO160" s="674"/>
      <c r="AP160" s="674"/>
      <c r="AQ160" s="674"/>
      <c r="AR160" s="674"/>
      <c r="AS160" s="674"/>
      <c r="AT160" s="674"/>
      <c r="AU160" s="674"/>
      <c r="AV160" s="674"/>
      <c r="AW160" s="674"/>
      <c r="AX160" s="674"/>
      <c r="AY160" s="674"/>
      <c r="AZ160" s="674"/>
      <c r="BA160" s="674"/>
      <c r="BB160" s="674"/>
      <c r="BC160" s="674"/>
      <c r="BD160" s="674"/>
      <c r="BE160" s="674"/>
      <c r="BF160" s="674"/>
      <c r="BG160" s="674"/>
      <c r="BH160" s="674"/>
      <c r="BI160" s="674"/>
      <c r="BJ160" s="674"/>
      <c r="BK160" s="674"/>
      <c r="BL160" s="674"/>
      <c r="BM160" s="674"/>
      <c r="BN160" s="674"/>
      <c r="BO160" s="674"/>
      <c r="BP160" s="674"/>
      <c r="BQ160" s="674"/>
      <c r="BR160" s="674"/>
      <c r="BS160" s="674"/>
      <c r="BT160" s="674"/>
      <c r="BU160" s="674"/>
      <c r="BV160" s="674"/>
      <c r="BW160" s="674"/>
      <c r="BX160" s="674"/>
      <c r="BY160" s="674"/>
      <c r="BZ160" s="674"/>
      <c r="CA160" s="674"/>
      <c r="CB160" s="674"/>
      <c r="CC160" s="674"/>
      <c r="CD160" s="674"/>
      <c r="CE160" s="674"/>
      <c r="CF160" s="674"/>
      <c r="CG160" s="674"/>
      <c r="CH160" s="674"/>
      <c r="CI160" s="674"/>
      <c r="CJ160" s="674"/>
      <c r="CK160" s="674"/>
      <c r="CL160" s="674"/>
      <c r="CM160" s="674"/>
      <c r="CN160" s="674"/>
      <c r="CO160" s="674"/>
      <c r="CP160" s="674"/>
      <c r="CQ160" s="674"/>
      <c r="CR160" s="674"/>
      <c r="CS160" s="674"/>
      <c r="CT160" s="674"/>
      <c r="CU160" s="674"/>
      <c r="CV160" s="674"/>
      <c r="CW160" s="674"/>
      <c r="CX160" s="674"/>
      <c r="CY160" s="674"/>
      <c r="CZ160" s="674"/>
      <c r="DA160" s="674"/>
      <c r="DB160" s="674"/>
      <c r="DC160" s="674"/>
      <c r="DD160" s="674"/>
      <c r="DE160" s="674"/>
      <c r="DF160" s="674"/>
      <c r="DG160" s="674"/>
      <c r="DH160" s="674"/>
      <c r="DI160" s="674"/>
      <c r="DJ160" s="674"/>
      <c r="DK160" s="674"/>
      <c r="DL160" s="674"/>
      <c r="DM160" s="674"/>
      <c r="DN160" s="674"/>
      <c r="DO160" s="674"/>
      <c r="DP160" s="674"/>
      <c r="DQ160" s="674"/>
      <c r="DR160" s="674"/>
      <c r="DS160" s="674"/>
      <c r="DT160" s="674"/>
      <c r="DU160" s="674"/>
      <c r="DV160" s="674"/>
      <c r="DW160" s="674"/>
      <c r="DX160" s="674"/>
      <c r="DY160" s="674"/>
      <c r="DZ160" s="674"/>
      <c r="EA160" s="674"/>
      <c r="EB160" s="674"/>
      <c r="EC160" s="674"/>
      <c r="ED160" s="674"/>
      <c r="EE160" s="674"/>
      <c r="EF160" s="674"/>
      <c r="EG160" s="674"/>
      <c r="EH160" s="674"/>
      <c r="EI160" s="674"/>
      <c r="EJ160" s="674"/>
      <c r="EK160" s="674"/>
      <c r="EL160" s="674"/>
      <c r="EM160" s="674"/>
      <c r="EN160" s="674"/>
      <c r="EO160" s="674"/>
      <c r="EP160" s="674"/>
      <c r="EQ160" s="674"/>
      <c r="ER160" s="674"/>
      <c r="ES160" s="674"/>
      <c r="ET160" s="674"/>
      <c r="EU160" s="674"/>
      <c r="EV160" s="674"/>
      <c r="EW160" s="674"/>
      <c r="EX160" s="674"/>
      <c r="EY160" s="674"/>
      <c r="EZ160" s="674"/>
      <c r="FA160" s="674"/>
      <c r="FB160" s="674"/>
      <c r="FC160" s="674"/>
      <c r="FD160" s="674"/>
      <c r="FE160" s="674"/>
      <c r="FF160" s="674"/>
      <c r="FG160" s="674"/>
      <c r="FH160" s="674"/>
      <c r="FI160" s="674"/>
      <c r="FJ160" s="674"/>
      <c r="FK160" s="674"/>
      <c r="FL160" s="674"/>
      <c r="FM160" s="674"/>
      <c r="FN160" s="674"/>
      <c r="FO160" s="674"/>
      <c r="FP160" s="674"/>
      <c r="FQ160" s="674"/>
      <c r="FR160" s="674"/>
      <c r="FS160" s="674"/>
      <c r="FT160" s="674"/>
      <c r="FU160" s="674"/>
      <c r="FV160" s="674"/>
      <c r="FW160" s="674"/>
      <c r="FX160" s="674"/>
      <c r="FY160" s="674"/>
      <c r="FZ160" s="674"/>
      <c r="GA160" s="674"/>
      <c r="GB160" s="674"/>
      <c r="GC160" s="674"/>
      <c r="GD160" s="674"/>
      <c r="GE160" s="674"/>
      <c r="GF160" s="674"/>
      <c r="GG160" s="674"/>
      <c r="GH160" s="674"/>
      <c r="GI160" s="674"/>
      <c r="GJ160" s="674"/>
      <c r="GK160" s="674"/>
      <c r="GL160" s="674"/>
      <c r="GM160" s="674"/>
      <c r="GN160" s="674"/>
      <c r="GO160" s="674"/>
      <c r="GP160" s="674"/>
      <c r="GQ160" s="674"/>
      <c r="GR160" s="674"/>
      <c r="GS160" s="674"/>
      <c r="GT160" s="674"/>
      <c r="GU160" s="674"/>
      <c r="GV160" s="674"/>
      <c r="GW160" s="674"/>
      <c r="GX160" s="674"/>
      <c r="GY160" s="674"/>
      <c r="GZ160" s="674"/>
      <c r="HA160" s="674"/>
      <c r="HB160" s="674"/>
      <c r="HC160" s="674"/>
      <c r="HD160" s="674"/>
      <c r="HE160" s="674"/>
      <c r="HF160" s="674"/>
      <c r="HG160" s="674"/>
      <c r="HH160" s="674"/>
      <c r="HI160" s="674"/>
      <c r="HJ160" s="674"/>
      <c r="HK160" s="674"/>
      <c r="HL160" s="674"/>
      <c r="HM160" s="674"/>
      <c r="HN160" s="674"/>
      <c r="HO160" s="674"/>
      <c r="HP160" s="674"/>
      <c r="HQ160" s="674"/>
      <c r="HR160" s="674"/>
      <c r="HS160" s="674"/>
      <c r="HT160" s="674"/>
      <c r="HU160" s="674"/>
      <c r="HV160" s="674"/>
      <c r="HW160" s="674"/>
      <c r="HX160" s="674"/>
      <c r="HY160" s="674"/>
      <c r="HZ160" s="674"/>
      <c r="IA160" s="674"/>
      <c r="IB160" s="674"/>
      <c r="IC160" s="674"/>
      <c r="ID160" s="674"/>
      <c r="IE160" s="674"/>
      <c r="IF160" s="674"/>
      <c r="IG160" s="674"/>
      <c r="IH160" s="674"/>
      <c r="II160" s="674"/>
      <c r="IJ160" s="674"/>
      <c r="IK160" s="674"/>
      <c r="IL160" s="674"/>
      <c r="IM160" s="674"/>
      <c r="IN160" s="674"/>
      <c r="IO160" s="674"/>
      <c r="IP160" s="674"/>
      <c r="IQ160" s="674"/>
      <c r="IR160" s="674"/>
      <c r="IS160" s="674"/>
      <c r="IT160" s="674"/>
      <c r="IU160" s="674"/>
    </row>
    <row r="161" spans="1:255" hidden="1">
      <c r="A161" s="675"/>
      <c r="B161" s="672" t="s">
        <v>907</v>
      </c>
      <c r="C161" s="673">
        <f t="shared" ref="C161:H161" si="14">C58</f>
        <v>4042</v>
      </c>
      <c r="D161" s="673">
        <f t="shared" si="14"/>
        <v>0</v>
      </c>
      <c r="E161" s="673">
        <f t="shared" si="14"/>
        <v>0</v>
      </c>
      <c r="F161" s="673">
        <f t="shared" si="14"/>
        <v>0</v>
      </c>
      <c r="G161" s="673">
        <f t="shared" si="14"/>
        <v>4042</v>
      </c>
      <c r="H161" s="673">
        <f t="shared" si="14"/>
        <v>0</v>
      </c>
      <c r="I161" s="674"/>
      <c r="J161" s="674"/>
      <c r="K161" s="674"/>
      <c r="L161" s="674"/>
      <c r="M161" s="674"/>
      <c r="N161" s="674"/>
      <c r="O161" s="674"/>
      <c r="P161" s="674"/>
      <c r="Q161" s="674"/>
      <c r="R161" s="674"/>
      <c r="S161" s="674"/>
      <c r="T161" s="674"/>
      <c r="U161" s="674"/>
      <c r="V161" s="674"/>
      <c r="W161" s="674"/>
      <c r="X161" s="674"/>
      <c r="Y161" s="674"/>
      <c r="Z161" s="674"/>
      <c r="AA161" s="674"/>
      <c r="AB161" s="674"/>
      <c r="AC161" s="674"/>
      <c r="AD161" s="674"/>
      <c r="AE161" s="674"/>
      <c r="AF161" s="674"/>
      <c r="AG161" s="674"/>
      <c r="AH161" s="674"/>
      <c r="AI161" s="674"/>
      <c r="AJ161" s="674"/>
      <c r="AK161" s="674"/>
      <c r="AL161" s="674"/>
      <c r="AM161" s="674"/>
      <c r="AN161" s="674"/>
      <c r="AO161" s="674"/>
      <c r="AP161" s="674"/>
      <c r="AQ161" s="674"/>
      <c r="AR161" s="674"/>
      <c r="AS161" s="674"/>
      <c r="AT161" s="674"/>
      <c r="AU161" s="674"/>
      <c r="AV161" s="674"/>
      <c r="AW161" s="674"/>
      <c r="AX161" s="674"/>
      <c r="AY161" s="674"/>
      <c r="AZ161" s="674"/>
      <c r="BA161" s="674"/>
      <c r="BB161" s="674"/>
      <c r="BC161" s="674"/>
      <c r="BD161" s="674"/>
      <c r="BE161" s="674"/>
      <c r="BF161" s="674"/>
      <c r="BG161" s="674"/>
      <c r="BH161" s="674"/>
      <c r="BI161" s="674"/>
      <c r="BJ161" s="674"/>
      <c r="BK161" s="674"/>
      <c r="BL161" s="674"/>
      <c r="BM161" s="674"/>
      <c r="BN161" s="674"/>
      <c r="BO161" s="674"/>
      <c r="BP161" s="674"/>
      <c r="BQ161" s="674"/>
      <c r="BR161" s="674"/>
      <c r="BS161" s="674"/>
      <c r="BT161" s="674"/>
      <c r="BU161" s="674"/>
      <c r="BV161" s="674"/>
      <c r="BW161" s="674"/>
      <c r="BX161" s="674"/>
      <c r="BY161" s="674"/>
      <c r="BZ161" s="674"/>
      <c r="CA161" s="674"/>
      <c r="CB161" s="674"/>
      <c r="CC161" s="674"/>
      <c r="CD161" s="674"/>
      <c r="CE161" s="674"/>
      <c r="CF161" s="674"/>
      <c r="CG161" s="674"/>
      <c r="CH161" s="674"/>
      <c r="CI161" s="674"/>
      <c r="CJ161" s="674"/>
      <c r="CK161" s="674"/>
      <c r="CL161" s="674"/>
      <c r="CM161" s="674"/>
      <c r="CN161" s="674"/>
      <c r="CO161" s="674"/>
      <c r="CP161" s="674"/>
      <c r="CQ161" s="674"/>
      <c r="CR161" s="674"/>
      <c r="CS161" s="674"/>
      <c r="CT161" s="674"/>
      <c r="CU161" s="674"/>
      <c r="CV161" s="674"/>
      <c r="CW161" s="674"/>
      <c r="CX161" s="674"/>
      <c r="CY161" s="674"/>
      <c r="CZ161" s="674"/>
      <c r="DA161" s="674"/>
      <c r="DB161" s="674"/>
      <c r="DC161" s="674"/>
      <c r="DD161" s="674"/>
      <c r="DE161" s="674"/>
      <c r="DF161" s="674"/>
      <c r="DG161" s="674"/>
      <c r="DH161" s="674"/>
      <c r="DI161" s="674"/>
      <c r="DJ161" s="674"/>
      <c r="DK161" s="674"/>
      <c r="DL161" s="674"/>
      <c r="DM161" s="674"/>
      <c r="DN161" s="674"/>
      <c r="DO161" s="674"/>
      <c r="DP161" s="674"/>
      <c r="DQ161" s="674"/>
      <c r="DR161" s="674"/>
      <c r="DS161" s="674"/>
      <c r="DT161" s="674"/>
      <c r="DU161" s="674"/>
      <c r="DV161" s="674"/>
      <c r="DW161" s="674"/>
      <c r="DX161" s="674"/>
      <c r="DY161" s="674"/>
      <c r="DZ161" s="674"/>
      <c r="EA161" s="674"/>
      <c r="EB161" s="674"/>
      <c r="EC161" s="674"/>
      <c r="ED161" s="674"/>
      <c r="EE161" s="674"/>
      <c r="EF161" s="674"/>
      <c r="EG161" s="674"/>
      <c r="EH161" s="674"/>
      <c r="EI161" s="674"/>
      <c r="EJ161" s="674"/>
      <c r="EK161" s="674"/>
      <c r="EL161" s="674"/>
      <c r="EM161" s="674"/>
      <c r="EN161" s="674"/>
      <c r="EO161" s="674"/>
      <c r="EP161" s="674"/>
      <c r="EQ161" s="674"/>
      <c r="ER161" s="674"/>
      <c r="ES161" s="674"/>
      <c r="ET161" s="674"/>
      <c r="EU161" s="674"/>
      <c r="EV161" s="674"/>
      <c r="EW161" s="674"/>
      <c r="EX161" s="674"/>
      <c r="EY161" s="674"/>
      <c r="EZ161" s="674"/>
      <c r="FA161" s="674"/>
      <c r="FB161" s="674"/>
      <c r="FC161" s="674"/>
      <c r="FD161" s="674"/>
      <c r="FE161" s="674"/>
      <c r="FF161" s="674"/>
      <c r="FG161" s="674"/>
      <c r="FH161" s="674"/>
      <c r="FI161" s="674"/>
      <c r="FJ161" s="674"/>
      <c r="FK161" s="674"/>
      <c r="FL161" s="674"/>
      <c r="FM161" s="674"/>
      <c r="FN161" s="674"/>
      <c r="FO161" s="674"/>
      <c r="FP161" s="674"/>
      <c r="FQ161" s="674"/>
      <c r="FR161" s="674"/>
      <c r="FS161" s="674"/>
      <c r="FT161" s="674"/>
      <c r="FU161" s="674"/>
      <c r="FV161" s="674"/>
      <c r="FW161" s="674"/>
      <c r="FX161" s="674"/>
      <c r="FY161" s="674"/>
      <c r="FZ161" s="674"/>
      <c r="GA161" s="674"/>
      <c r="GB161" s="674"/>
      <c r="GC161" s="674"/>
      <c r="GD161" s="674"/>
      <c r="GE161" s="674"/>
      <c r="GF161" s="674"/>
      <c r="GG161" s="674"/>
      <c r="GH161" s="674"/>
      <c r="GI161" s="674"/>
      <c r="GJ161" s="674"/>
      <c r="GK161" s="674"/>
      <c r="GL161" s="674"/>
      <c r="GM161" s="674"/>
      <c r="GN161" s="674"/>
      <c r="GO161" s="674"/>
      <c r="GP161" s="674"/>
      <c r="GQ161" s="674"/>
      <c r="GR161" s="674"/>
      <c r="GS161" s="674"/>
      <c r="GT161" s="674"/>
      <c r="GU161" s="674"/>
      <c r="GV161" s="674"/>
      <c r="GW161" s="674"/>
      <c r="GX161" s="674"/>
      <c r="GY161" s="674"/>
      <c r="GZ161" s="674"/>
      <c r="HA161" s="674"/>
      <c r="HB161" s="674"/>
      <c r="HC161" s="674"/>
      <c r="HD161" s="674"/>
      <c r="HE161" s="674"/>
      <c r="HF161" s="674"/>
      <c r="HG161" s="674"/>
      <c r="HH161" s="674"/>
      <c r="HI161" s="674"/>
      <c r="HJ161" s="674"/>
      <c r="HK161" s="674"/>
      <c r="HL161" s="674"/>
      <c r="HM161" s="674"/>
      <c r="HN161" s="674"/>
      <c r="HO161" s="674"/>
      <c r="HP161" s="674"/>
      <c r="HQ161" s="674"/>
      <c r="HR161" s="674"/>
      <c r="HS161" s="674"/>
      <c r="HT161" s="674"/>
      <c r="HU161" s="674"/>
      <c r="HV161" s="674"/>
      <c r="HW161" s="674"/>
      <c r="HX161" s="674"/>
      <c r="HY161" s="674"/>
      <c r="HZ161" s="674"/>
      <c r="IA161" s="674"/>
      <c r="IB161" s="674"/>
      <c r="IC161" s="674"/>
      <c r="ID161" s="674"/>
      <c r="IE161" s="674"/>
      <c r="IF161" s="674"/>
      <c r="IG161" s="674"/>
      <c r="IH161" s="674"/>
      <c r="II161" s="674"/>
      <c r="IJ161" s="674"/>
      <c r="IK161" s="674"/>
      <c r="IL161" s="674"/>
      <c r="IM161" s="674"/>
      <c r="IN161" s="674"/>
      <c r="IO161" s="674"/>
      <c r="IP161" s="674"/>
      <c r="IQ161" s="674"/>
      <c r="IR161" s="674"/>
      <c r="IS161" s="674"/>
      <c r="IT161" s="674"/>
      <c r="IU161" s="674"/>
    </row>
    <row r="162" spans="1:255" hidden="1">
      <c r="A162" s="675"/>
      <c r="B162" s="672" t="s">
        <v>890</v>
      </c>
      <c r="C162" s="673">
        <f t="shared" ref="C162:H162" si="15">C17+C21+C28+C31+C34+C41+C43+C46+C59+C69+C73+C86+C92+C97</f>
        <v>6302</v>
      </c>
      <c r="D162" s="673">
        <f t="shared" si="15"/>
        <v>3658</v>
      </c>
      <c r="E162" s="673">
        <f t="shared" si="15"/>
        <v>3658</v>
      </c>
      <c r="F162" s="673">
        <f t="shared" si="15"/>
        <v>0</v>
      </c>
      <c r="G162" s="673">
        <f t="shared" si="15"/>
        <v>4663</v>
      </c>
      <c r="H162" s="673">
        <f t="shared" si="15"/>
        <v>2019</v>
      </c>
      <c r="I162" s="674"/>
      <c r="J162" s="674"/>
      <c r="K162" s="674"/>
      <c r="L162" s="674"/>
      <c r="M162" s="674"/>
      <c r="N162" s="674"/>
      <c r="O162" s="674"/>
      <c r="P162" s="674"/>
      <c r="Q162" s="674"/>
      <c r="R162" s="674"/>
      <c r="S162" s="674"/>
      <c r="T162" s="674"/>
      <c r="U162" s="674"/>
      <c r="V162" s="674"/>
      <c r="W162" s="674"/>
      <c r="X162" s="674"/>
      <c r="Y162" s="674"/>
      <c r="Z162" s="674"/>
      <c r="AA162" s="674"/>
      <c r="AB162" s="674"/>
      <c r="AC162" s="674"/>
      <c r="AD162" s="674"/>
      <c r="AE162" s="674"/>
      <c r="AF162" s="674"/>
      <c r="AG162" s="674"/>
      <c r="AH162" s="674"/>
      <c r="AI162" s="674"/>
      <c r="AJ162" s="674"/>
      <c r="AK162" s="674"/>
      <c r="AL162" s="674"/>
      <c r="AM162" s="674"/>
      <c r="AN162" s="674"/>
      <c r="AO162" s="674"/>
      <c r="AP162" s="674"/>
      <c r="AQ162" s="674"/>
      <c r="AR162" s="674"/>
      <c r="AS162" s="674"/>
      <c r="AT162" s="674"/>
      <c r="AU162" s="674"/>
      <c r="AV162" s="674"/>
      <c r="AW162" s="674"/>
      <c r="AX162" s="674"/>
      <c r="AY162" s="674"/>
      <c r="AZ162" s="674"/>
      <c r="BA162" s="674"/>
      <c r="BB162" s="674"/>
      <c r="BC162" s="674"/>
      <c r="BD162" s="674"/>
      <c r="BE162" s="674"/>
      <c r="BF162" s="674"/>
      <c r="BG162" s="674"/>
      <c r="BH162" s="674"/>
      <c r="BI162" s="674"/>
      <c r="BJ162" s="674"/>
      <c r="BK162" s="674"/>
      <c r="BL162" s="674"/>
      <c r="BM162" s="674"/>
      <c r="BN162" s="674"/>
      <c r="BO162" s="674"/>
      <c r="BP162" s="674"/>
      <c r="BQ162" s="674"/>
      <c r="BR162" s="674"/>
      <c r="BS162" s="674"/>
      <c r="BT162" s="674"/>
      <c r="BU162" s="674"/>
      <c r="BV162" s="674"/>
      <c r="BW162" s="674"/>
      <c r="BX162" s="674"/>
      <c r="BY162" s="674"/>
      <c r="BZ162" s="674"/>
      <c r="CA162" s="674"/>
      <c r="CB162" s="674"/>
      <c r="CC162" s="674"/>
      <c r="CD162" s="674"/>
      <c r="CE162" s="674"/>
      <c r="CF162" s="674"/>
      <c r="CG162" s="674"/>
      <c r="CH162" s="674"/>
      <c r="CI162" s="674"/>
      <c r="CJ162" s="674"/>
      <c r="CK162" s="674"/>
      <c r="CL162" s="674"/>
      <c r="CM162" s="674"/>
      <c r="CN162" s="674"/>
      <c r="CO162" s="674"/>
      <c r="CP162" s="674"/>
      <c r="CQ162" s="674"/>
      <c r="CR162" s="674"/>
      <c r="CS162" s="674"/>
      <c r="CT162" s="674"/>
      <c r="CU162" s="674"/>
      <c r="CV162" s="674"/>
      <c r="CW162" s="674"/>
      <c r="CX162" s="674"/>
      <c r="CY162" s="674"/>
      <c r="CZ162" s="674"/>
      <c r="DA162" s="674"/>
      <c r="DB162" s="674"/>
      <c r="DC162" s="674"/>
      <c r="DD162" s="674"/>
      <c r="DE162" s="674"/>
      <c r="DF162" s="674"/>
      <c r="DG162" s="674"/>
      <c r="DH162" s="674"/>
      <c r="DI162" s="674"/>
      <c r="DJ162" s="674"/>
      <c r="DK162" s="674"/>
      <c r="DL162" s="674"/>
      <c r="DM162" s="674"/>
      <c r="DN162" s="674"/>
      <c r="DO162" s="674"/>
      <c r="DP162" s="674"/>
      <c r="DQ162" s="674"/>
      <c r="DR162" s="674"/>
      <c r="DS162" s="674"/>
      <c r="DT162" s="674"/>
      <c r="DU162" s="674"/>
      <c r="DV162" s="674"/>
      <c r="DW162" s="674"/>
      <c r="DX162" s="674"/>
      <c r="DY162" s="674"/>
      <c r="DZ162" s="674"/>
      <c r="EA162" s="674"/>
      <c r="EB162" s="674"/>
      <c r="EC162" s="674"/>
      <c r="ED162" s="674"/>
      <c r="EE162" s="674"/>
      <c r="EF162" s="674"/>
      <c r="EG162" s="674"/>
      <c r="EH162" s="674"/>
      <c r="EI162" s="674"/>
      <c r="EJ162" s="674"/>
      <c r="EK162" s="674"/>
      <c r="EL162" s="674"/>
      <c r="EM162" s="674"/>
      <c r="EN162" s="674"/>
      <c r="EO162" s="674"/>
      <c r="EP162" s="674"/>
      <c r="EQ162" s="674"/>
      <c r="ER162" s="674"/>
      <c r="ES162" s="674"/>
      <c r="ET162" s="674"/>
      <c r="EU162" s="674"/>
      <c r="EV162" s="674"/>
      <c r="EW162" s="674"/>
      <c r="EX162" s="674"/>
      <c r="EY162" s="674"/>
      <c r="EZ162" s="674"/>
      <c r="FA162" s="674"/>
      <c r="FB162" s="674"/>
      <c r="FC162" s="674"/>
      <c r="FD162" s="674"/>
      <c r="FE162" s="674"/>
      <c r="FF162" s="674"/>
      <c r="FG162" s="674"/>
      <c r="FH162" s="674"/>
      <c r="FI162" s="674"/>
      <c r="FJ162" s="674"/>
      <c r="FK162" s="674"/>
      <c r="FL162" s="674"/>
      <c r="FM162" s="674"/>
      <c r="FN162" s="674"/>
      <c r="FO162" s="674"/>
      <c r="FP162" s="674"/>
      <c r="FQ162" s="674"/>
      <c r="FR162" s="674"/>
      <c r="FS162" s="674"/>
      <c r="FT162" s="674"/>
      <c r="FU162" s="674"/>
      <c r="FV162" s="674"/>
      <c r="FW162" s="674"/>
      <c r="FX162" s="674"/>
      <c r="FY162" s="674"/>
      <c r="FZ162" s="674"/>
      <c r="GA162" s="674"/>
      <c r="GB162" s="674"/>
      <c r="GC162" s="674"/>
      <c r="GD162" s="674"/>
      <c r="GE162" s="674"/>
      <c r="GF162" s="674"/>
      <c r="GG162" s="674"/>
      <c r="GH162" s="674"/>
      <c r="GI162" s="674"/>
      <c r="GJ162" s="674"/>
      <c r="GK162" s="674"/>
      <c r="GL162" s="674"/>
      <c r="GM162" s="674"/>
      <c r="GN162" s="674"/>
      <c r="GO162" s="674"/>
      <c r="GP162" s="674"/>
      <c r="GQ162" s="674"/>
      <c r="GR162" s="674"/>
      <c r="GS162" s="674"/>
      <c r="GT162" s="674"/>
      <c r="GU162" s="674"/>
      <c r="GV162" s="674"/>
      <c r="GW162" s="674"/>
      <c r="GX162" s="674"/>
      <c r="GY162" s="674"/>
      <c r="GZ162" s="674"/>
      <c r="HA162" s="674"/>
      <c r="HB162" s="674"/>
      <c r="HC162" s="674"/>
      <c r="HD162" s="674"/>
      <c r="HE162" s="674"/>
      <c r="HF162" s="674"/>
      <c r="HG162" s="674"/>
      <c r="HH162" s="674"/>
      <c r="HI162" s="674"/>
      <c r="HJ162" s="674"/>
      <c r="HK162" s="674"/>
      <c r="HL162" s="674"/>
      <c r="HM162" s="674"/>
      <c r="HN162" s="674"/>
      <c r="HO162" s="674"/>
      <c r="HP162" s="674"/>
      <c r="HQ162" s="674"/>
      <c r="HR162" s="674"/>
      <c r="HS162" s="674"/>
      <c r="HT162" s="674"/>
      <c r="HU162" s="674"/>
      <c r="HV162" s="674"/>
      <c r="HW162" s="674"/>
      <c r="HX162" s="674"/>
      <c r="HY162" s="674"/>
      <c r="HZ162" s="674"/>
      <c r="IA162" s="674"/>
      <c r="IB162" s="674"/>
      <c r="IC162" s="674"/>
      <c r="ID162" s="674"/>
      <c r="IE162" s="674"/>
      <c r="IF162" s="674"/>
      <c r="IG162" s="674"/>
      <c r="IH162" s="674"/>
      <c r="II162" s="674"/>
      <c r="IJ162" s="674"/>
      <c r="IK162" s="674"/>
      <c r="IL162" s="674"/>
      <c r="IM162" s="674"/>
      <c r="IN162" s="674"/>
      <c r="IO162" s="674"/>
      <c r="IP162" s="674"/>
      <c r="IQ162" s="674"/>
      <c r="IR162" s="674"/>
      <c r="IS162" s="674"/>
      <c r="IT162" s="674"/>
      <c r="IU162" s="674"/>
    </row>
    <row r="163" spans="1:255" hidden="1">
      <c r="A163" s="675"/>
      <c r="B163" s="672" t="s">
        <v>913</v>
      </c>
      <c r="C163" s="676">
        <f t="shared" ref="C163:H163" si="16">C70</f>
        <v>0</v>
      </c>
      <c r="D163" s="676">
        <f t="shared" si="16"/>
        <v>0</v>
      </c>
      <c r="E163" s="676">
        <f t="shared" si="16"/>
        <v>0</v>
      </c>
      <c r="F163" s="676">
        <f t="shared" si="16"/>
        <v>0</v>
      </c>
      <c r="G163" s="676">
        <f t="shared" si="16"/>
        <v>0</v>
      </c>
      <c r="H163" s="676">
        <f t="shared" si="16"/>
        <v>0</v>
      </c>
      <c r="I163" s="674"/>
      <c r="J163" s="674"/>
      <c r="K163" s="674"/>
      <c r="L163" s="674"/>
      <c r="M163" s="674"/>
      <c r="N163" s="674"/>
      <c r="O163" s="674"/>
      <c r="P163" s="674"/>
      <c r="Q163" s="674"/>
      <c r="R163" s="674"/>
      <c r="S163" s="674"/>
      <c r="T163" s="674"/>
      <c r="U163" s="674"/>
      <c r="V163" s="674"/>
      <c r="W163" s="674"/>
      <c r="X163" s="674"/>
      <c r="Y163" s="674"/>
      <c r="Z163" s="674"/>
      <c r="AA163" s="674"/>
      <c r="AB163" s="674"/>
      <c r="AC163" s="674"/>
      <c r="AD163" s="674"/>
      <c r="AE163" s="674"/>
      <c r="AF163" s="674"/>
      <c r="AG163" s="674"/>
      <c r="AH163" s="674"/>
      <c r="AI163" s="674"/>
      <c r="AJ163" s="674"/>
      <c r="AK163" s="674"/>
      <c r="AL163" s="674"/>
      <c r="AM163" s="674"/>
      <c r="AN163" s="674"/>
      <c r="AO163" s="674"/>
      <c r="AP163" s="674"/>
      <c r="AQ163" s="674"/>
      <c r="AR163" s="674"/>
      <c r="AS163" s="674"/>
      <c r="AT163" s="674"/>
      <c r="AU163" s="674"/>
      <c r="AV163" s="674"/>
      <c r="AW163" s="674"/>
      <c r="AX163" s="674"/>
      <c r="AY163" s="674"/>
      <c r="AZ163" s="674"/>
      <c r="BA163" s="674"/>
      <c r="BB163" s="674"/>
      <c r="BC163" s="674"/>
      <c r="BD163" s="674"/>
      <c r="BE163" s="674"/>
      <c r="BF163" s="674"/>
      <c r="BG163" s="674"/>
      <c r="BH163" s="674"/>
      <c r="BI163" s="674"/>
      <c r="BJ163" s="674"/>
      <c r="BK163" s="674"/>
      <c r="BL163" s="674"/>
      <c r="BM163" s="674"/>
      <c r="BN163" s="674"/>
      <c r="BO163" s="674"/>
      <c r="BP163" s="674"/>
      <c r="BQ163" s="674"/>
      <c r="BR163" s="674"/>
      <c r="BS163" s="674"/>
      <c r="BT163" s="674"/>
      <c r="BU163" s="674"/>
      <c r="BV163" s="674"/>
      <c r="BW163" s="674"/>
      <c r="BX163" s="674"/>
      <c r="BY163" s="674"/>
      <c r="BZ163" s="674"/>
      <c r="CA163" s="674"/>
      <c r="CB163" s="674"/>
      <c r="CC163" s="674"/>
      <c r="CD163" s="674"/>
      <c r="CE163" s="674"/>
      <c r="CF163" s="674"/>
      <c r="CG163" s="674"/>
      <c r="CH163" s="674"/>
      <c r="CI163" s="674"/>
      <c r="CJ163" s="674"/>
      <c r="CK163" s="674"/>
      <c r="CL163" s="674"/>
      <c r="CM163" s="674"/>
      <c r="CN163" s="674"/>
      <c r="CO163" s="674"/>
      <c r="CP163" s="674"/>
      <c r="CQ163" s="674"/>
      <c r="CR163" s="674"/>
      <c r="CS163" s="674"/>
      <c r="CT163" s="674"/>
      <c r="CU163" s="674"/>
      <c r="CV163" s="674"/>
      <c r="CW163" s="674"/>
      <c r="CX163" s="674"/>
      <c r="CY163" s="674"/>
      <c r="CZ163" s="674"/>
      <c r="DA163" s="674"/>
      <c r="DB163" s="674"/>
      <c r="DC163" s="674"/>
      <c r="DD163" s="674"/>
      <c r="DE163" s="674"/>
      <c r="DF163" s="674"/>
      <c r="DG163" s="674"/>
      <c r="DH163" s="674"/>
      <c r="DI163" s="674"/>
      <c r="DJ163" s="674"/>
      <c r="DK163" s="674"/>
      <c r="DL163" s="674"/>
      <c r="DM163" s="674"/>
      <c r="DN163" s="674"/>
      <c r="DO163" s="674"/>
      <c r="DP163" s="674"/>
      <c r="DQ163" s="674"/>
      <c r="DR163" s="674"/>
      <c r="DS163" s="674"/>
      <c r="DT163" s="674"/>
      <c r="DU163" s="674"/>
      <c r="DV163" s="674"/>
      <c r="DW163" s="674"/>
      <c r="DX163" s="674"/>
      <c r="DY163" s="674"/>
      <c r="DZ163" s="674"/>
      <c r="EA163" s="674"/>
      <c r="EB163" s="674"/>
      <c r="EC163" s="674"/>
      <c r="ED163" s="674"/>
      <c r="EE163" s="674"/>
      <c r="EF163" s="674"/>
      <c r="EG163" s="674"/>
      <c r="EH163" s="674"/>
      <c r="EI163" s="674"/>
      <c r="EJ163" s="674"/>
      <c r="EK163" s="674"/>
      <c r="EL163" s="674"/>
      <c r="EM163" s="674"/>
      <c r="EN163" s="674"/>
      <c r="EO163" s="674"/>
      <c r="EP163" s="674"/>
      <c r="EQ163" s="674"/>
      <c r="ER163" s="674"/>
      <c r="ES163" s="674"/>
      <c r="ET163" s="674"/>
      <c r="EU163" s="674"/>
      <c r="EV163" s="674"/>
      <c r="EW163" s="674"/>
      <c r="EX163" s="674"/>
      <c r="EY163" s="674"/>
      <c r="EZ163" s="674"/>
      <c r="FA163" s="674"/>
      <c r="FB163" s="674"/>
      <c r="FC163" s="674"/>
      <c r="FD163" s="674"/>
      <c r="FE163" s="674"/>
      <c r="FF163" s="674"/>
      <c r="FG163" s="674"/>
      <c r="FH163" s="674"/>
      <c r="FI163" s="674"/>
      <c r="FJ163" s="674"/>
      <c r="FK163" s="674"/>
      <c r="FL163" s="674"/>
      <c r="FM163" s="674"/>
      <c r="FN163" s="674"/>
      <c r="FO163" s="674"/>
      <c r="FP163" s="674"/>
      <c r="FQ163" s="674"/>
      <c r="FR163" s="674"/>
      <c r="FS163" s="674"/>
      <c r="FT163" s="674"/>
      <c r="FU163" s="674"/>
      <c r="FV163" s="674"/>
      <c r="FW163" s="674"/>
      <c r="FX163" s="674"/>
      <c r="FY163" s="674"/>
      <c r="FZ163" s="674"/>
      <c r="GA163" s="674"/>
      <c r="GB163" s="674"/>
      <c r="GC163" s="674"/>
      <c r="GD163" s="674"/>
      <c r="GE163" s="674"/>
      <c r="GF163" s="674"/>
      <c r="GG163" s="674"/>
      <c r="GH163" s="674"/>
      <c r="GI163" s="674"/>
      <c r="GJ163" s="674"/>
      <c r="GK163" s="674"/>
      <c r="GL163" s="674"/>
      <c r="GM163" s="674"/>
      <c r="GN163" s="674"/>
      <c r="GO163" s="674"/>
      <c r="GP163" s="674"/>
      <c r="GQ163" s="674"/>
      <c r="GR163" s="674"/>
      <c r="GS163" s="674"/>
      <c r="GT163" s="674"/>
      <c r="GU163" s="674"/>
      <c r="GV163" s="674"/>
      <c r="GW163" s="674"/>
      <c r="GX163" s="674"/>
      <c r="GY163" s="674"/>
      <c r="GZ163" s="674"/>
      <c r="HA163" s="674"/>
      <c r="HB163" s="674"/>
      <c r="HC163" s="674"/>
      <c r="HD163" s="674"/>
      <c r="HE163" s="674"/>
      <c r="HF163" s="674"/>
      <c r="HG163" s="674"/>
      <c r="HH163" s="674"/>
      <c r="HI163" s="674"/>
      <c r="HJ163" s="674"/>
      <c r="HK163" s="674"/>
      <c r="HL163" s="674"/>
      <c r="HM163" s="674"/>
      <c r="HN163" s="674"/>
      <c r="HO163" s="674"/>
      <c r="HP163" s="674"/>
      <c r="HQ163" s="674"/>
      <c r="HR163" s="674"/>
      <c r="HS163" s="674"/>
      <c r="HT163" s="674"/>
      <c r="HU163" s="674"/>
      <c r="HV163" s="674"/>
      <c r="HW163" s="674"/>
      <c r="HX163" s="674"/>
      <c r="HY163" s="674"/>
      <c r="HZ163" s="674"/>
      <c r="IA163" s="674"/>
      <c r="IB163" s="674"/>
      <c r="IC163" s="674"/>
      <c r="ID163" s="674"/>
      <c r="IE163" s="674"/>
      <c r="IF163" s="674"/>
      <c r="IG163" s="674"/>
      <c r="IH163" s="674"/>
      <c r="II163" s="674"/>
      <c r="IJ163" s="674"/>
      <c r="IK163" s="674"/>
      <c r="IL163" s="674"/>
      <c r="IM163" s="674"/>
      <c r="IN163" s="674"/>
      <c r="IO163" s="674"/>
      <c r="IP163" s="674"/>
      <c r="IQ163" s="674"/>
      <c r="IR163" s="674"/>
      <c r="IS163" s="674"/>
      <c r="IT163" s="674"/>
      <c r="IU163" s="674"/>
    </row>
    <row r="164" spans="1:255" hidden="1">
      <c r="A164" s="675"/>
      <c r="B164" s="672" t="s">
        <v>885</v>
      </c>
      <c r="C164" s="673">
        <f t="shared" ref="C164:H164" si="17">C147+C143+C139+C137+C135+C133+C131+C129+C125+C123+C121+C119+C117+C115+C113+C111+C109+C107+C105+C103+C101+C99+C96+C94+C91+C88+C85+C83+C79+C76+C74+C71+C67+C60+C55+C49+C47+C44+C40+C38+C35+C32+C29+C26+C19+C15+C14</f>
        <v>29787</v>
      </c>
      <c r="D164" s="673">
        <f t="shared" si="17"/>
        <v>16549</v>
      </c>
      <c r="E164" s="673">
        <f t="shared" si="17"/>
        <v>13601</v>
      </c>
      <c r="F164" s="673">
        <f t="shared" si="17"/>
        <v>2948</v>
      </c>
      <c r="G164" s="673">
        <f t="shared" si="17"/>
        <v>23952</v>
      </c>
      <c r="H164" s="673">
        <f t="shared" si="17"/>
        <v>10714</v>
      </c>
      <c r="I164" s="674"/>
      <c r="J164" s="674"/>
      <c r="K164" s="674"/>
      <c r="L164" s="674"/>
      <c r="M164" s="674"/>
      <c r="N164" s="674"/>
      <c r="O164" s="674"/>
      <c r="P164" s="674"/>
      <c r="Q164" s="674"/>
      <c r="R164" s="674"/>
      <c r="S164" s="674"/>
      <c r="T164" s="674"/>
      <c r="U164" s="674"/>
      <c r="V164" s="674"/>
      <c r="W164" s="674"/>
      <c r="X164" s="674"/>
      <c r="Y164" s="674"/>
      <c r="Z164" s="674"/>
      <c r="AA164" s="674"/>
      <c r="AB164" s="674"/>
      <c r="AC164" s="674"/>
      <c r="AD164" s="674"/>
      <c r="AE164" s="674"/>
      <c r="AF164" s="674"/>
      <c r="AG164" s="674"/>
      <c r="AH164" s="674"/>
      <c r="AI164" s="674"/>
      <c r="AJ164" s="674"/>
      <c r="AK164" s="674"/>
      <c r="AL164" s="674"/>
      <c r="AM164" s="674"/>
      <c r="AN164" s="674"/>
      <c r="AO164" s="674"/>
      <c r="AP164" s="674"/>
      <c r="AQ164" s="674"/>
      <c r="AR164" s="674"/>
      <c r="AS164" s="674"/>
      <c r="AT164" s="674"/>
      <c r="AU164" s="674"/>
      <c r="AV164" s="674"/>
      <c r="AW164" s="674"/>
      <c r="AX164" s="674"/>
      <c r="AY164" s="674"/>
      <c r="AZ164" s="674"/>
      <c r="BA164" s="674"/>
      <c r="BB164" s="674"/>
      <c r="BC164" s="674"/>
      <c r="BD164" s="674"/>
      <c r="BE164" s="674"/>
      <c r="BF164" s="674"/>
      <c r="BG164" s="674"/>
      <c r="BH164" s="674"/>
      <c r="BI164" s="674"/>
      <c r="BJ164" s="674"/>
      <c r="BK164" s="674"/>
      <c r="BL164" s="674"/>
      <c r="BM164" s="674"/>
      <c r="BN164" s="674"/>
      <c r="BO164" s="674"/>
      <c r="BP164" s="674"/>
      <c r="BQ164" s="674"/>
      <c r="BR164" s="674"/>
      <c r="BS164" s="674"/>
      <c r="BT164" s="674"/>
      <c r="BU164" s="674"/>
      <c r="BV164" s="674"/>
      <c r="BW164" s="674"/>
      <c r="BX164" s="674"/>
      <c r="BY164" s="674"/>
      <c r="BZ164" s="674"/>
      <c r="CA164" s="674"/>
      <c r="CB164" s="674"/>
      <c r="CC164" s="674"/>
      <c r="CD164" s="674"/>
      <c r="CE164" s="674"/>
      <c r="CF164" s="674"/>
      <c r="CG164" s="674"/>
      <c r="CH164" s="674"/>
      <c r="CI164" s="674"/>
      <c r="CJ164" s="674"/>
      <c r="CK164" s="674"/>
      <c r="CL164" s="674"/>
      <c r="CM164" s="674"/>
      <c r="CN164" s="674"/>
      <c r="CO164" s="674"/>
      <c r="CP164" s="674"/>
      <c r="CQ164" s="674"/>
      <c r="CR164" s="674"/>
      <c r="CS164" s="674"/>
      <c r="CT164" s="674"/>
      <c r="CU164" s="674"/>
      <c r="CV164" s="674"/>
      <c r="CW164" s="674"/>
      <c r="CX164" s="674"/>
      <c r="CY164" s="674"/>
      <c r="CZ164" s="674"/>
      <c r="DA164" s="674"/>
      <c r="DB164" s="674"/>
      <c r="DC164" s="674"/>
      <c r="DD164" s="674"/>
      <c r="DE164" s="674"/>
      <c r="DF164" s="674"/>
      <c r="DG164" s="674"/>
      <c r="DH164" s="674"/>
      <c r="DI164" s="674"/>
      <c r="DJ164" s="674"/>
      <c r="DK164" s="674"/>
      <c r="DL164" s="674"/>
      <c r="DM164" s="674"/>
      <c r="DN164" s="674"/>
      <c r="DO164" s="674"/>
      <c r="DP164" s="674"/>
      <c r="DQ164" s="674"/>
      <c r="DR164" s="674"/>
      <c r="DS164" s="674"/>
      <c r="DT164" s="674"/>
      <c r="DU164" s="674"/>
      <c r="DV164" s="674"/>
      <c r="DW164" s="674"/>
      <c r="DX164" s="674"/>
      <c r="DY164" s="674"/>
      <c r="DZ164" s="674"/>
      <c r="EA164" s="674"/>
      <c r="EB164" s="674"/>
      <c r="EC164" s="674"/>
      <c r="ED164" s="674"/>
      <c r="EE164" s="674"/>
      <c r="EF164" s="674"/>
      <c r="EG164" s="674"/>
      <c r="EH164" s="674"/>
      <c r="EI164" s="674"/>
      <c r="EJ164" s="674"/>
      <c r="EK164" s="674"/>
      <c r="EL164" s="674"/>
      <c r="EM164" s="674"/>
      <c r="EN164" s="674"/>
      <c r="EO164" s="674"/>
      <c r="EP164" s="674"/>
      <c r="EQ164" s="674"/>
      <c r="ER164" s="674"/>
      <c r="ES164" s="674"/>
      <c r="ET164" s="674"/>
      <c r="EU164" s="674"/>
      <c r="EV164" s="674"/>
      <c r="EW164" s="674"/>
      <c r="EX164" s="674"/>
      <c r="EY164" s="674"/>
      <c r="EZ164" s="674"/>
      <c r="FA164" s="674"/>
      <c r="FB164" s="674"/>
      <c r="FC164" s="674"/>
      <c r="FD164" s="674"/>
      <c r="FE164" s="674"/>
      <c r="FF164" s="674"/>
      <c r="FG164" s="674"/>
      <c r="FH164" s="674"/>
      <c r="FI164" s="674"/>
      <c r="FJ164" s="674"/>
      <c r="FK164" s="674"/>
      <c r="FL164" s="674"/>
      <c r="FM164" s="674"/>
      <c r="FN164" s="674"/>
      <c r="FO164" s="674"/>
      <c r="FP164" s="674"/>
      <c r="FQ164" s="674"/>
      <c r="FR164" s="674"/>
      <c r="FS164" s="674"/>
      <c r="FT164" s="674"/>
      <c r="FU164" s="674"/>
      <c r="FV164" s="674"/>
      <c r="FW164" s="674"/>
      <c r="FX164" s="674"/>
      <c r="FY164" s="674"/>
      <c r="FZ164" s="674"/>
      <c r="GA164" s="674"/>
      <c r="GB164" s="674"/>
      <c r="GC164" s="674"/>
      <c r="GD164" s="674"/>
      <c r="GE164" s="674"/>
      <c r="GF164" s="674"/>
      <c r="GG164" s="674"/>
      <c r="GH164" s="674"/>
      <c r="GI164" s="674"/>
      <c r="GJ164" s="674"/>
      <c r="GK164" s="674"/>
      <c r="GL164" s="674"/>
      <c r="GM164" s="674"/>
      <c r="GN164" s="674"/>
      <c r="GO164" s="674"/>
      <c r="GP164" s="674"/>
      <c r="GQ164" s="674"/>
      <c r="GR164" s="674"/>
      <c r="GS164" s="674"/>
      <c r="GT164" s="674"/>
      <c r="GU164" s="674"/>
      <c r="GV164" s="674"/>
      <c r="GW164" s="674"/>
      <c r="GX164" s="674"/>
      <c r="GY164" s="674"/>
      <c r="GZ164" s="674"/>
      <c r="HA164" s="674"/>
      <c r="HB164" s="674"/>
      <c r="HC164" s="674"/>
      <c r="HD164" s="674"/>
      <c r="HE164" s="674"/>
      <c r="HF164" s="674"/>
      <c r="HG164" s="674"/>
      <c r="HH164" s="674"/>
      <c r="HI164" s="674"/>
      <c r="HJ164" s="674"/>
      <c r="HK164" s="674"/>
      <c r="HL164" s="674"/>
      <c r="HM164" s="674"/>
      <c r="HN164" s="674"/>
      <c r="HO164" s="674"/>
      <c r="HP164" s="674"/>
      <c r="HQ164" s="674"/>
      <c r="HR164" s="674"/>
      <c r="HS164" s="674"/>
      <c r="HT164" s="674"/>
      <c r="HU164" s="674"/>
      <c r="HV164" s="674"/>
      <c r="HW164" s="674"/>
      <c r="HX164" s="674"/>
      <c r="HY164" s="674"/>
      <c r="HZ164" s="674"/>
      <c r="IA164" s="674"/>
      <c r="IB164" s="674"/>
      <c r="IC164" s="674"/>
      <c r="ID164" s="674"/>
      <c r="IE164" s="674"/>
      <c r="IF164" s="674"/>
      <c r="IG164" s="674"/>
      <c r="IH164" s="674"/>
      <c r="II164" s="674"/>
      <c r="IJ164" s="674"/>
      <c r="IK164" s="674"/>
      <c r="IL164" s="674"/>
      <c r="IM164" s="674"/>
      <c r="IN164" s="674"/>
      <c r="IO164" s="674"/>
      <c r="IP164" s="674"/>
      <c r="IQ164" s="674"/>
      <c r="IR164" s="674"/>
      <c r="IS164" s="674"/>
      <c r="IT164" s="674"/>
      <c r="IU164" s="674"/>
    </row>
    <row r="165" spans="1:255" hidden="1">
      <c r="A165" s="675"/>
      <c r="B165" s="672" t="s">
        <v>953</v>
      </c>
      <c r="C165" s="679"/>
      <c r="D165" s="673"/>
      <c r="E165" s="673"/>
      <c r="F165" s="673"/>
      <c r="G165" s="673"/>
      <c r="H165" s="673"/>
      <c r="I165" s="674"/>
      <c r="J165" s="674"/>
      <c r="K165" s="674"/>
      <c r="L165" s="674"/>
      <c r="M165" s="674"/>
      <c r="N165" s="674"/>
      <c r="O165" s="674"/>
      <c r="P165" s="674"/>
      <c r="Q165" s="674"/>
      <c r="R165" s="674"/>
      <c r="S165" s="674"/>
      <c r="T165" s="674"/>
      <c r="U165" s="674"/>
      <c r="V165" s="674"/>
      <c r="W165" s="674"/>
      <c r="X165" s="674"/>
      <c r="Y165" s="674"/>
      <c r="Z165" s="674"/>
      <c r="AA165" s="674"/>
      <c r="AB165" s="674"/>
      <c r="AC165" s="674"/>
      <c r="AD165" s="674"/>
      <c r="AE165" s="674"/>
      <c r="AF165" s="674"/>
      <c r="AG165" s="674"/>
      <c r="AH165" s="674"/>
      <c r="AI165" s="674"/>
      <c r="AJ165" s="674"/>
      <c r="AK165" s="674"/>
      <c r="AL165" s="674"/>
      <c r="AM165" s="674"/>
      <c r="AN165" s="674"/>
      <c r="AO165" s="674"/>
      <c r="AP165" s="674"/>
      <c r="AQ165" s="674"/>
      <c r="AR165" s="674"/>
      <c r="AS165" s="674"/>
      <c r="AT165" s="674"/>
      <c r="AU165" s="674"/>
      <c r="AV165" s="674"/>
      <c r="AW165" s="674"/>
      <c r="AX165" s="674"/>
      <c r="AY165" s="674"/>
      <c r="AZ165" s="674"/>
      <c r="BA165" s="674"/>
      <c r="BB165" s="674"/>
      <c r="BC165" s="674"/>
      <c r="BD165" s="674"/>
      <c r="BE165" s="674"/>
      <c r="BF165" s="674"/>
      <c r="BG165" s="674"/>
      <c r="BH165" s="674"/>
      <c r="BI165" s="674"/>
      <c r="BJ165" s="674"/>
      <c r="BK165" s="674"/>
      <c r="BL165" s="674"/>
      <c r="BM165" s="674"/>
      <c r="BN165" s="674"/>
      <c r="BO165" s="674"/>
      <c r="BP165" s="674"/>
      <c r="BQ165" s="674"/>
      <c r="BR165" s="674"/>
      <c r="BS165" s="674"/>
      <c r="BT165" s="674"/>
      <c r="BU165" s="674"/>
      <c r="BV165" s="674"/>
      <c r="BW165" s="674"/>
      <c r="BX165" s="674"/>
      <c r="BY165" s="674"/>
      <c r="BZ165" s="674"/>
      <c r="CA165" s="674"/>
      <c r="CB165" s="674"/>
      <c r="CC165" s="674"/>
      <c r="CD165" s="674"/>
      <c r="CE165" s="674"/>
      <c r="CF165" s="674"/>
      <c r="CG165" s="674"/>
      <c r="CH165" s="674"/>
      <c r="CI165" s="674"/>
      <c r="CJ165" s="674"/>
      <c r="CK165" s="674"/>
      <c r="CL165" s="674"/>
      <c r="CM165" s="674"/>
      <c r="CN165" s="674"/>
      <c r="CO165" s="674"/>
      <c r="CP165" s="674"/>
      <c r="CQ165" s="674"/>
      <c r="CR165" s="674"/>
      <c r="CS165" s="674"/>
      <c r="CT165" s="674"/>
      <c r="CU165" s="674"/>
      <c r="CV165" s="674"/>
      <c r="CW165" s="674"/>
      <c r="CX165" s="674"/>
      <c r="CY165" s="674"/>
      <c r="CZ165" s="674"/>
      <c r="DA165" s="674"/>
      <c r="DB165" s="674"/>
      <c r="DC165" s="674"/>
      <c r="DD165" s="674"/>
      <c r="DE165" s="674"/>
      <c r="DF165" s="674"/>
      <c r="DG165" s="674"/>
      <c r="DH165" s="674"/>
      <c r="DI165" s="674"/>
      <c r="DJ165" s="674"/>
      <c r="DK165" s="674"/>
      <c r="DL165" s="674"/>
      <c r="DM165" s="674"/>
      <c r="DN165" s="674"/>
      <c r="DO165" s="674"/>
      <c r="DP165" s="674"/>
      <c r="DQ165" s="674"/>
      <c r="DR165" s="674"/>
      <c r="DS165" s="674"/>
      <c r="DT165" s="674"/>
      <c r="DU165" s="674"/>
      <c r="DV165" s="674"/>
      <c r="DW165" s="674"/>
      <c r="DX165" s="674"/>
      <c r="DY165" s="674"/>
      <c r="DZ165" s="674"/>
      <c r="EA165" s="674"/>
      <c r="EB165" s="674"/>
      <c r="EC165" s="674"/>
      <c r="ED165" s="674"/>
      <c r="EE165" s="674"/>
      <c r="EF165" s="674"/>
      <c r="EG165" s="674"/>
      <c r="EH165" s="674"/>
      <c r="EI165" s="674"/>
      <c r="EJ165" s="674"/>
      <c r="EK165" s="674"/>
      <c r="EL165" s="674"/>
      <c r="EM165" s="674"/>
      <c r="EN165" s="674"/>
      <c r="EO165" s="674"/>
      <c r="EP165" s="674"/>
      <c r="EQ165" s="674"/>
      <c r="ER165" s="674"/>
      <c r="ES165" s="674"/>
      <c r="ET165" s="674"/>
      <c r="EU165" s="674"/>
      <c r="EV165" s="674"/>
      <c r="EW165" s="674"/>
      <c r="EX165" s="674"/>
      <c r="EY165" s="674"/>
      <c r="EZ165" s="674"/>
      <c r="FA165" s="674"/>
      <c r="FB165" s="674"/>
      <c r="FC165" s="674"/>
      <c r="FD165" s="674"/>
      <c r="FE165" s="674"/>
      <c r="FF165" s="674"/>
      <c r="FG165" s="674"/>
      <c r="FH165" s="674"/>
      <c r="FI165" s="674"/>
      <c r="FJ165" s="674"/>
      <c r="FK165" s="674"/>
      <c r="FL165" s="674"/>
      <c r="FM165" s="674"/>
      <c r="FN165" s="674"/>
      <c r="FO165" s="674"/>
      <c r="FP165" s="674"/>
      <c r="FQ165" s="674"/>
      <c r="FR165" s="674"/>
      <c r="FS165" s="674"/>
      <c r="FT165" s="674"/>
      <c r="FU165" s="674"/>
      <c r="FV165" s="674"/>
      <c r="FW165" s="674"/>
      <c r="FX165" s="674"/>
      <c r="FY165" s="674"/>
      <c r="FZ165" s="674"/>
      <c r="GA165" s="674"/>
      <c r="GB165" s="674"/>
      <c r="GC165" s="674"/>
      <c r="GD165" s="674"/>
      <c r="GE165" s="674"/>
      <c r="GF165" s="674"/>
      <c r="GG165" s="674"/>
      <c r="GH165" s="674"/>
      <c r="GI165" s="674"/>
      <c r="GJ165" s="674"/>
      <c r="GK165" s="674"/>
      <c r="GL165" s="674"/>
      <c r="GM165" s="674"/>
      <c r="GN165" s="674"/>
      <c r="GO165" s="674"/>
      <c r="GP165" s="674"/>
      <c r="GQ165" s="674"/>
      <c r="GR165" s="674"/>
      <c r="GS165" s="674"/>
      <c r="GT165" s="674"/>
      <c r="GU165" s="674"/>
      <c r="GV165" s="674"/>
      <c r="GW165" s="674"/>
      <c r="GX165" s="674"/>
      <c r="GY165" s="674"/>
      <c r="GZ165" s="674"/>
      <c r="HA165" s="674"/>
      <c r="HB165" s="674"/>
      <c r="HC165" s="674"/>
      <c r="HD165" s="674"/>
      <c r="HE165" s="674"/>
      <c r="HF165" s="674"/>
      <c r="HG165" s="674"/>
      <c r="HH165" s="674"/>
      <c r="HI165" s="674"/>
      <c r="HJ165" s="674"/>
      <c r="HK165" s="674"/>
      <c r="HL165" s="674"/>
      <c r="HM165" s="674"/>
      <c r="HN165" s="674"/>
      <c r="HO165" s="674"/>
      <c r="HP165" s="674"/>
      <c r="HQ165" s="674"/>
      <c r="HR165" s="674"/>
      <c r="HS165" s="674"/>
      <c r="HT165" s="674"/>
      <c r="HU165" s="674"/>
      <c r="HV165" s="674"/>
      <c r="HW165" s="674"/>
      <c r="HX165" s="674"/>
      <c r="HY165" s="674"/>
      <c r="HZ165" s="674"/>
      <c r="IA165" s="674"/>
      <c r="IB165" s="674"/>
      <c r="IC165" s="674"/>
      <c r="ID165" s="674"/>
      <c r="IE165" s="674"/>
      <c r="IF165" s="674"/>
      <c r="IG165" s="674"/>
      <c r="IH165" s="674"/>
      <c r="II165" s="674"/>
      <c r="IJ165" s="674"/>
      <c r="IK165" s="674"/>
      <c r="IL165" s="674"/>
      <c r="IM165" s="674"/>
      <c r="IN165" s="674"/>
      <c r="IO165" s="674"/>
      <c r="IP165" s="674"/>
      <c r="IQ165" s="674"/>
      <c r="IR165" s="674"/>
      <c r="IS165" s="674"/>
      <c r="IT165" s="674"/>
      <c r="IU165" s="674"/>
    </row>
    <row r="166" spans="1:255" hidden="1">
      <c r="A166" s="680"/>
      <c r="B166" s="681"/>
      <c r="C166" s="679"/>
      <c r="D166" s="673"/>
      <c r="E166" s="673"/>
      <c r="F166" s="673"/>
      <c r="G166" s="682"/>
      <c r="H166" s="683"/>
      <c r="I166" s="674"/>
      <c r="J166" s="674"/>
      <c r="K166" s="674"/>
      <c r="L166" s="674"/>
      <c r="M166" s="674"/>
      <c r="N166" s="674"/>
      <c r="O166" s="674"/>
      <c r="P166" s="674"/>
      <c r="Q166" s="674"/>
      <c r="R166" s="674"/>
      <c r="S166" s="674"/>
      <c r="T166" s="674"/>
      <c r="U166" s="674"/>
      <c r="V166" s="674"/>
      <c r="W166" s="674"/>
      <c r="X166" s="674"/>
      <c r="Y166" s="674"/>
      <c r="Z166" s="674"/>
      <c r="AA166" s="674"/>
      <c r="AB166" s="674"/>
      <c r="AC166" s="674"/>
      <c r="AD166" s="674"/>
      <c r="AE166" s="674"/>
      <c r="AF166" s="674"/>
      <c r="AG166" s="674"/>
      <c r="AH166" s="674"/>
      <c r="AI166" s="674"/>
      <c r="AJ166" s="674"/>
      <c r="AK166" s="674"/>
      <c r="AL166" s="674"/>
      <c r="AM166" s="674"/>
      <c r="AN166" s="674"/>
      <c r="AO166" s="674"/>
      <c r="AP166" s="674"/>
      <c r="AQ166" s="674"/>
      <c r="AR166" s="674"/>
      <c r="AS166" s="674"/>
      <c r="AT166" s="674"/>
      <c r="AU166" s="674"/>
      <c r="AV166" s="674"/>
      <c r="AW166" s="674"/>
      <c r="AX166" s="674"/>
      <c r="AY166" s="674"/>
      <c r="AZ166" s="674"/>
      <c r="BA166" s="674"/>
      <c r="BB166" s="674"/>
      <c r="BC166" s="674"/>
      <c r="BD166" s="674"/>
      <c r="BE166" s="674"/>
      <c r="BF166" s="674"/>
      <c r="BG166" s="674"/>
      <c r="BH166" s="674"/>
      <c r="BI166" s="674"/>
      <c r="BJ166" s="674"/>
      <c r="BK166" s="674"/>
      <c r="BL166" s="674"/>
      <c r="BM166" s="674"/>
      <c r="BN166" s="674"/>
      <c r="BO166" s="674"/>
      <c r="BP166" s="674"/>
      <c r="BQ166" s="674"/>
      <c r="BR166" s="674"/>
      <c r="BS166" s="674"/>
      <c r="BT166" s="674"/>
      <c r="BU166" s="674"/>
      <c r="BV166" s="674"/>
      <c r="BW166" s="674"/>
      <c r="BX166" s="674"/>
      <c r="BY166" s="674"/>
      <c r="BZ166" s="674"/>
      <c r="CA166" s="674"/>
      <c r="CB166" s="674"/>
      <c r="CC166" s="674"/>
      <c r="CD166" s="674"/>
      <c r="CE166" s="674"/>
      <c r="CF166" s="674"/>
      <c r="CG166" s="674"/>
      <c r="CH166" s="674"/>
      <c r="CI166" s="674"/>
      <c r="CJ166" s="674"/>
      <c r="CK166" s="674"/>
      <c r="CL166" s="674"/>
      <c r="CM166" s="674"/>
      <c r="CN166" s="674"/>
      <c r="CO166" s="674"/>
      <c r="CP166" s="674"/>
      <c r="CQ166" s="674"/>
      <c r="CR166" s="674"/>
      <c r="CS166" s="674"/>
      <c r="CT166" s="674"/>
      <c r="CU166" s="674"/>
      <c r="CV166" s="674"/>
      <c r="CW166" s="674"/>
      <c r="CX166" s="674"/>
      <c r="CY166" s="674"/>
      <c r="CZ166" s="674"/>
      <c r="DA166" s="674"/>
      <c r="DB166" s="674"/>
      <c r="DC166" s="674"/>
      <c r="DD166" s="674"/>
      <c r="DE166" s="674"/>
      <c r="DF166" s="674"/>
      <c r="DG166" s="674"/>
      <c r="DH166" s="674"/>
      <c r="DI166" s="674"/>
      <c r="DJ166" s="674"/>
      <c r="DK166" s="674"/>
      <c r="DL166" s="674"/>
      <c r="DM166" s="674"/>
      <c r="DN166" s="674"/>
      <c r="DO166" s="674"/>
      <c r="DP166" s="674"/>
      <c r="DQ166" s="674"/>
      <c r="DR166" s="674"/>
      <c r="DS166" s="674"/>
      <c r="DT166" s="674"/>
      <c r="DU166" s="674"/>
      <c r="DV166" s="674"/>
      <c r="DW166" s="674"/>
      <c r="DX166" s="674"/>
      <c r="DY166" s="674"/>
      <c r="DZ166" s="674"/>
      <c r="EA166" s="674"/>
      <c r="EB166" s="674"/>
      <c r="EC166" s="674"/>
      <c r="ED166" s="674"/>
      <c r="EE166" s="674"/>
      <c r="EF166" s="674"/>
      <c r="EG166" s="674"/>
      <c r="EH166" s="674"/>
      <c r="EI166" s="674"/>
      <c r="EJ166" s="674"/>
      <c r="EK166" s="674"/>
      <c r="EL166" s="674"/>
      <c r="EM166" s="674"/>
      <c r="EN166" s="674"/>
      <c r="EO166" s="674"/>
      <c r="EP166" s="674"/>
      <c r="EQ166" s="674"/>
      <c r="ER166" s="674"/>
      <c r="ES166" s="674"/>
      <c r="ET166" s="674"/>
      <c r="EU166" s="674"/>
      <c r="EV166" s="674"/>
      <c r="EW166" s="674"/>
      <c r="EX166" s="674"/>
      <c r="EY166" s="674"/>
      <c r="EZ166" s="674"/>
      <c r="FA166" s="674"/>
      <c r="FB166" s="674"/>
      <c r="FC166" s="674"/>
      <c r="FD166" s="674"/>
      <c r="FE166" s="674"/>
      <c r="FF166" s="674"/>
      <c r="FG166" s="674"/>
      <c r="FH166" s="674"/>
      <c r="FI166" s="674"/>
      <c r="FJ166" s="674"/>
      <c r="FK166" s="674"/>
      <c r="FL166" s="674"/>
      <c r="FM166" s="674"/>
      <c r="FN166" s="674"/>
      <c r="FO166" s="674"/>
      <c r="FP166" s="674"/>
      <c r="FQ166" s="674"/>
      <c r="FR166" s="674"/>
      <c r="FS166" s="674"/>
      <c r="FT166" s="674"/>
      <c r="FU166" s="674"/>
      <c r="FV166" s="674"/>
      <c r="FW166" s="674"/>
      <c r="FX166" s="674"/>
      <c r="FY166" s="674"/>
      <c r="FZ166" s="674"/>
      <c r="GA166" s="674"/>
      <c r="GB166" s="674"/>
      <c r="GC166" s="674"/>
      <c r="GD166" s="674"/>
      <c r="GE166" s="674"/>
      <c r="GF166" s="674"/>
      <c r="GG166" s="674"/>
      <c r="GH166" s="674"/>
      <c r="GI166" s="674"/>
      <c r="GJ166" s="674"/>
      <c r="GK166" s="674"/>
      <c r="GL166" s="674"/>
      <c r="GM166" s="674"/>
      <c r="GN166" s="674"/>
      <c r="GO166" s="674"/>
      <c r="GP166" s="674"/>
      <c r="GQ166" s="674"/>
      <c r="GR166" s="674"/>
      <c r="GS166" s="674"/>
      <c r="GT166" s="674"/>
      <c r="GU166" s="674"/>
      <c r="GV166" s="674"/>
      <c r="GW166" s="674"/>
      <c r="GX166" s="674"/>
      <c r="GY166" s="674"/>
      <c r="GZ166" s="674"/>
      <c r="HA166" s="674"/>
      <c r="HB166" s="674"/>
      <c r="HC166" s="674"/>
      <c r="HD166" s="674"/>
      <c r="HE166" s="674"/>
      <c r="HF166" s="674"/>
      <c r="HG166" s="674"/>
      <c r="HH166" s="674"/>
      <c r="HI166" s="674"/>
      <c r="HJ166" s="674"/>
      <c r="HK166" s="674"/>
      <c r="HL166" s="674"/>
      <c r="HM166" s="674"/>
      <c r="HN166" s="674"/>
      <c r="HO166" s="674"/>
      <c r="HP166" s="674"/>
      <c r="HQ166" s="674"/>
      <c r="HR166" s="674"/>
      <c r="HS166" s="674"/>
      <c r="HT166" s="674"/>
      <c r="HU166" s="674"/>
      <c r="HV166" s="674"/>
      <c r="HW166" s="674"/>
      <c r="HX166" s="674"/>
      <c r="HY166" s="674"/>
      <c r="HZ166" s="674"/>
      <c r="IA166" s="674"/>
      <c r="IB166" s="674"/>
      <c r="IC166" s="674"/>
      <c r="ID166" s="674"/>
      <c r="IE166" s="674"/>
      <c r="IF166" s="674"/>
      <c r="IG166" s="674"/>
      <c r="IH166" s="674"/>
      <c r="II166" s="674"/>
      <c r="IJ166" s="674"/>
      <c r="IK166" s="674"/>
      <c r="IL166" s="674"/>
      <c r="IM166" s="674"/>
      <c r="IN166" s="674"/>
      <c r="IO166" s="674"/>
      <c r="IP166" s="674"/>
      <c r="IQ166" s="674"/>
      <c r="IR166" s="674"/>
      <c r="IS166" s="674"/>
      <c r="IT166" s="674"/>
      <c r="IU166" s="674"/>
    </row>
    <row r="167" spans="1:255">
      <c r="H167" s="610"/>
    </row>
    <row r="169" spans="1:255">
      <c r="H169" s="610"/>
    </row>
    <row r="171" spans="1:255">
      <c r="H171" s="610"/>
    </row>
  </sheetData>
  <mergeCells count="8">
    <mergeCell ref="G1:H1"/>
    <mergeCell ref="A3:H3"/>
    <mergeCell ref="A4:H4"/>
    <mergeCell ref="G5:H5"/>
    <mergeCell ref="A6:A7"/>
    <mergeCell ref="D6:F6"/>
    <mergeCell ref="G6:G7"/>
    <mergeCell ref="H6:H7"/>
  </mergeCells>
  <pageMargins left="0.70866141732283472" right="0.11811023622047245" top="0.35433070866141736" bottom="0.35433070866141736" header="0.31496062992125984" footer="0.31496062992125984"/>
  <pageSetup paperSize="9" scale="70"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121"/>
  <sheetViews>
    <sheetView zoomScale="70" zoomScaleNormal="70" workbookViewId="0">
      <selection activeCell="A4" sqref="A4"/>
    </sheetView>
  </sheetViews>
  <sheetFormatPr defaultColWidth="5.42578125" defaultRowHeight="15.75"/>
  <cols>
    <col min="1" max="1" width="5.42578125" style="684" customWidth="1"/>
    <col min="2" max="2" width="41.42578125" style="684" customWidth="1"/>
    <col min="3" max="3" width="99.7109375" style="684" hidden="1" customWidth="1"/>
    <col min="4" max="4" width="12.28515625" style="684" hidden="1" customWidth="1"/>
    <col min="5" max="5" width="13.7109375" style="684" hidden="1" customWidth="1"/>
    <col min="6" max="6" width="12.85546875" style="696" customWidth="1"/>
    <col min="7" max="7" width="10.85546875" style="696" customWidth="1"/>
    <col min="8" max="8" width="12.42578125" style="696" customWidth="1"/>
    <col min="9" max="10" width="11.28515625" style="684" customWidth="1"/>
    <col min="11" max="11" width="13.42578125" style="684" customWidth="1"/>
    <col min="12" max="17" width="11.28515625" style="684" customWidth="1"/>
    <col min="18" max="18" width="12.85546875" style="684" customWidth="1"/>
    <col min="19" max="20" width="11.28515625" style="684" customWidth="1"/>
    <col min="21" max="21" width="12.5703125" style="684" customWidth="1"/>
    <col min="22" max="253" width="10.28515625" style="684" customWidth="1"/>
    <col min="254" max="254" width="5.42578125" style="684"/>
    <col min="255" max="255" width="5.42578125" style="684" customWidth="1"/>
    <col min="256" max="256" width="41.42578125" style="684" customWidth="1"/>
    <col min="257" max="259" width="0" style="684" hidden="1" customWidth="1"/>
    <col min="260" max="260" width="12.85546875" style="684" customWidth="1"/>
    <col min="261" max="261" width="10.85546875" style="684" customWidth="1"/>
    <col min="262" max="262" width="12.42578125" style="684" customWidth="1"/>
    <col min="263" max="264" width="11.28515625" style="684" customWidth="1"/>
    <col min="265" max="265" width="13.42578125" style="684" customWidth="1"/>
    <col min="266" max="271" width="11.28515625" style="684" customWidth="1"/>
    <col min="272" max="272" width="12.85546875" style="684" customWidth="1"/>
    <col min="273" max="274" width="11.28515625" style="684" customWidth="1"/>
    <col min="275" max="275" width="12.5703125" style="684" customWidth="1"/>
    <col min="276" max="276" width="12.42578125" style="684" customWidth="1"/>
    <col min="277" max="509" width="10.28515625" style="684" customWidth="1"/>
    <col min="510" max="510" width="5.42578125" style="684"/>
    <col min="511" max="511" width="5.42578125" style="684" customWidth="1"/>
    <col min="512" max="512" width="41.42578125" style="684" customWidth="1"/>
    <col min="513" max="515" width="0" style="684" hidden="1" customWidth="1"/>
    <col min="516" max="516" width="12.85546875" style="684" customWidth="1"/>
    <col min="517" max="517" width="10.85546875" style="684" customWidth="1"/>
    <col min="518" max="518" width="12.42578125" style="684" customWidth="1"/>
    <col min="519" max="520" width="11.28515625" style="684" customWidth="1"/>
    <col min="521" max="521" width="13.42578125" style="684" customWidth="1"/>
    <col min="522" max="527" width="11.28515625" style="684" customWidth="1"/>
    <col min="528" max="528" width="12.85546875" style="684" customWidth="1"/>
    <col min="529" max="530" width="11.28515625" style="684" customWidth="1"/>
    <col min="531" max="531" width="12.5703125" style="684" customWidth="1"/>
    <col min="532" max="532" width="12.42578125" style="684" customWidth="1"/>
    <col min="533" max="765" width="10.28515625" style="684" customWidth="1"/>
    <col min="766" max="766" width="5.42578125" style="684"/>
    <col min="767" max="767" width="5.42578125" style="684" customWidth="1"/>
    <col min="768" max="768" width="41.42578125" style="684" customWidth="1"/>
    <col min="769" max="771" width="0" style="684" hidden="1" customWidth="1"/>
    <col min="772" max="772" width="12.85546875" style="684" customWidth="1"/>
    <col min="773" max="773" width="10.85546875" style="684" customWidth="1"/>
    <col min="774" max="774" width="12.42578125" style="684" customWidth="1"/>
    <col min="775" max="776" width="11.28515625" style="684" customWidth="1"/>
    <col min="777" max="777" width="13.42578125" style="684" customWidth="1"/>
    <col min="778" max="783" width="11.28515625" style="684" customWidth="1"/>
    <col min="784" max="784" width="12.85546875" style="684" customWidth="1"/>
    <col min="785" max="786" width="11.28515625" style="684" customWidth="1"/>
    <col min="787" max="787" width="12.5703125" style="684" customWidth="1"/>
    <col min="788" max="788" width="12.42578125" style="684" customWidth="1"/>
    <col min="789" max="1021" width="10.28515625" style="684" customWidth="1"/>
    <col min="1022" max="1022" width="5.42578125" style="684"/>
    <col min="1023" max="1023" width="5.42578125" style="684" customWidth="1"/>
    <col min="1024" max="1024" width="41.42578125" style="684" customWidth="1"/>
    <col min="1025" max="1027" width="0" style="684" hidden="1" customWidth="1"/>
    <col min="1028" max="1028" width="12.85546875" style="684" customWidth="1"/>
    <col min="1029" max="1029" width="10.85546875" style="684" customWidth="1"/>
    <col min="1030" max="1030" width="12.42578125" style="684" customWidth="1"/>
    <col min="1031" max="1032" width="11.28515625" style="684" customWidth="1"/>
    <col min="1033" max="1033" width="13.42578125" style="684" customWidth="1"/>
    <col min="1034" max="1039" width="11.28515625" style="684" customWidth="1"/>
    <col min="1040" max="1040" width="12.85546875" style="684" customWidth="1"/>
    <col min="1041" max="1042" width="11.28515625" style="684" customWidth="1"/>
    <col min="1043" max="1043" width="12.5703125" style="684" customWidth="1"/>
    <col min="1044" max="1044" width="12.42578125" style="684" customWidth="1"/>
    <col min="1045" max="1277" width="10.28515625" style="684" customWidth="1"/>
    <col min="1278" max="1278" width="5.42578125" style="684"/>
    <col min="1279" max="1279" width="5.42578125" style="684" customWidth="1"/>
    <col min="1280" max="1280" width="41.42578125" style="684" customWidth="1"/>
    <col min="1281" max="1283" width="0" style="684" hidden="1" customWidth="1"/>
    <col min="1284" max="1284" width="12.85546875" style="684" customWidth="1"/>
    <col min="1285" max="1285" width="10.85546875" style="684" customWidth="1"/>
    <col min="1286" max="1286" width="12.42578125" style="684" customWidth="1"/>
    <col min="1287" max="1288" width="11.28515625" style="684" customWidth="1"/>
    <col min="1289" max="1289" width="13.42578125" style="684" customWidth="1"/>
    <col min="1290" max="1295" width="11.28515625" style="684" customWidth="1"/>
    <col min="1296" max="1296" width="12.85546875" style="684" customWidth="1"/>
    <col min="1297" max="1298" width="11.28515625" style="684" customWidth="1"/>
    <col min="1299" max="1299" width="12.5703125" style="684" customWidth="1"/>
    <col min="1300" max="1300" width="12.42578125" style="684" customWidth="1"/>
    <col min="1301" max="1533" width="10.28515625" style="684" customWidth="1"/>
    <col min="1534" max="1534" width="5.42578125" style="684"/>
    <col min="1535" max="1535" width="5.42578125" style="684" customWidth="1"/>
    <col min="1536" max="1536" width="41.42578125" style="684" customWidth="1"/>
    <col min="1537" max="1539" width="0" style="684" hidden="1" customWidth="1"/>
    <col min="1540" max="1540" width="12.85546875" style="684" customWidth="1"/>
    <col min="1541" max="1541" width="10.85546875" style="684" customWidth="1"/>
    <col min="1542" max="1542" width="12.42578125" style="684" customWidth="1"/>
    <col min="1543" max="1544" width="11.28515625" style="684" customWidth="1"/>
    <col min="1545" max="1545" width="13.42578125" style="684" customWidth="1"/>
    <col min="1546" max="1551" width="11.28515625" style="684" customWidth="1"/>
    <col min="1552" max="1552" width="12.85546875" style="684" customWidth="1"/>
    <col min="1553" max="1554" width="11.28515625" style="684" customWidth="1"/>
    <col min="1555" max="1555" width="12.5703125" style="684" customWidth="1"/>
    <col min="1556" max="1556" width="12.42578125" style="684" customWidth="1"/>
    <col min="1557" max="1789" width="10.28515625" style="684" customWidth="1"/>
    <col min="1790" max="1790" width="5.42578125" style="684"/>
    <col min="1791" max="1791" width="5.42578125" style="684" customWidth="1"/>
    <col min="1792" max="1792" width="41.42578125" style="684" customWidth="1"/>
    <col min="1793" max="1795" width="0" style="684" hidden="1" customWidth="1"/>
    <col min="1796" max="1796" width="12.85546875" style="684" customWidth="1"/>
    <col min="1797" max="1797" width="10.85546875" style="684" customWidth="1"/>
    <col min="1798" max="1798" width="12.42578125" style="684" customWidth="1"/>
    <col min="1799" max="1800" width="11.28515625" style="684" customWidth="1"/>
    <col min="1801" max="1801" width="13.42578125" style="684" customWidth="1"/>
    <col min="1802" max="1807" width="11.28515625" style="684" customWidth="1"/>
    <col min="1808" max="1808" width="12.85546875" style="684" customWidth="1"/>
    <col min="1809" max="1810" width="11.28515625" style="684" customWidth="1"/>
    <col min="1811" max="1811" width="12.5703125" style="684" customWidth="1"/>
    <col min="1812" max="1812" width="12.42578125" style="684" customWidth="1"/>
    <col min="1813" max="2045" width="10.28515625" style="684" customWidth="1"/>
    <col min="2046" max="2046" width="5.42578125" style="684"/>
    <col min="2047" max="2047" width="5.42578125" style="684" customWidth="1"/>
    <col min="2048" max="2048" width="41.42578125" style="684" customWidth="1"/>
    <col min="2049" max="2051" width="0" style="684" hidden="1" customWidth="1"/>
    <col min="2052" max="2052" width="12.85546875" style="684" customWidth="1"/>
    <col min="2053" max="2053" width="10.85546875" style="684" customWidth="1"/>
    <col min="2054" max="2054" width="12.42578125" style="684" customWidth="1"/>
    <col min="2055" max="2056" width="11.28515625" style="684" customWidth="1"/>
    <col min="2057" max="2057" width="13.42578125" style="684" customWidth="1"/>
    <col min="2058" max="2063" width="11.28515625" style="684" customWidth="1"/>
    <col min="2064" max="2064" width="12.85546875" style="684" customWidth="1"/>
    <col min="2065" max="2066" width="11.28515625" style="684" customWidth="1"/>
    <col min="2067" max="2067" width="12.5703125" style="684" customWidth="1"/>
    <col min="2068" max="2068" width="12.42578125" style="684" customWidth="1"/>
    <col min="2069" max="2301" width="10.28515625" style="684" customWidth="1"/>
    <col min="2302" max="2302" width="5.42578125" style="684"/>
    <col min="2303" max="2303" width="5.42578125" style="684" customWidth="1"/>
    <col min="2304" max="2304" width="41.42578125" style="684" customWidth="1"/>
    <col min="2305" max="2307" width="0" style="684" hidden="1" customWidth="1"/>
    <col min="2308" max="2308" width="12.85546875" style="684" customWidth="1"/>
    <col min="2309" max="2309" width="10.85546875" style="684" customWidth="1"/>
    <col min="2310" max="2310" width="12.42578125" style="684" customWidth="1"/>
    <col min="2311" max="2312" width="11.28515625" style="684" customWidth="1"/>
    <col min="2313" max="2313" width="13.42578125" style="684" customWidth="1"/>
    <col min="2314" max="2319" width="11.28515625" style="684" customWidth="1"/>
    <col min="2320" max="2320" width="12.85546875" style="684" customWidth="1"/>
    <col min="2321" max="2322" width="11.28515625" style="684" customWidth="1"/>
    <col min="2323" max="2323" width="12.5703125" style="684" customWidth="1"/>
    <col min="2324" max="2324" width="12.42578125" style="684" customWidth="1"/>
    <col min="2325" max="2557" width="10.28515625" style="684" customWidth="1"/>
    <col min="2558" max="2558" width="5.42578125" style="684"/>
    <col min="2559" max="2559" width="5.42578125" style="684" customWidth="1"/>
    <col min="2560" max="2560" width="41.42578125" style="684" customWidth="1"/>
    <col min="2561" max="2563" width="0" style="684" hidden="1" customWidth="1"/>
    <col min="2564" max="2564" width="12.85546875" style="684" customWidth="1"/>
    <col min="2565" max="2565" width="10.85546875" style="684" customWidth="1"/>
    <col min="2566" max="2566" width="12.42578125" style="684" customWidth="1"/>
    <col min="2567" max="2568" width="11.28515625" style="684" customWidth="1"/>
    <col min="2569" max="2569" width="13.42578125" style="684" customWidth="1"/>
    <col min="2570" max="2575" width="11.28515625" style="684" customWidth="1"/>
    <col min="2576" max="2576" width="12.85546875" style="684" customWidth="1"/>
    <col min="2577" max="2578" width="11.28515625" style="684" customWidth="1"/>
    <col min="2579" max="2579" width="12.5703125" style="684" customWidth="1"/>
    <col min="2580" max="2580" width="12.42578125" style="684" customWidth="1"/>
    <col min="2581" max="2813" width="10.28515625" style="684" customWidth="1"/>
    <col min="2814" max="2814" width="5.42578125" style="684"/>
    <col min="2815" max="2815" width="5.42578125" style="684" customWidth="1"/>
    <col min="2816" max="2816" width="41.42578125" style="684" customWidth="1"/>
    <col min="2817" max="2819" width="0" style="684" hidden="1" customWidth="1"/>
    <col min="2820" max="2820" width="12.85546875" style="684" customWidth="1"/>
    <col min="2821" max="2821" width="10.85546875" style="684" customWidth="1"/>
    <col min="2822" max="2822" width="12.42578125" style="684" customWidth="1"/>
    <col min="2823" max="2824" width="11.28515625" style="684" customWidth="1"/>
    <col min="2825" max="2825" width="13.42578125" style="684" customWidth="1"/>
    <col min="2826" max="2831" width="11.28515625" style="684" customWidth="1"/>
    <col min="2832" max="2832" width="12.85546875" style="684" customWidth="1"/>
    <col min="2833" max="2834" width="11.28515625" style="684" customWidth="1"/>
    <col min="2835" max="2835" width="12.5703125" style="684" customWidth="1"/>
    <col min="2836" max="2836" width="12.42578125" style="684" customWidth="1"/>
    <col min="2837" max="3069" width="10.28515625" style="684" customWidth="1"/>
    <col min="3070" max="3070" width="5.42578125" style="684"/>
    <col min="3071" max="3071" width="5.42578125" style="684" customWidth="1"/>
    <col min="3072" max="3072" width="41.42578125" style="684" customWidth="1"/>
    <col min="3073" max="3075" width="0" style="684" hidden="1" customWidth="1"/>
    <col min="3076" max="3076" width="12.85546875" style="684" customWidth="1"/>
    <col min="3077" max="3077" width="10.85546875" style="684" customWidth="1"/>
    <col min="3078" max="3078" width="12.42578125" style="684" customWidth="1"/>
    <col min="3079" max="3080" width="11.28515625" style="684" customWidth="1"/>
    <col min="3081" max="3081" width="13.42578125" style="684" customWidth="1"/>
    <col min="3082" max="3087" width="11.28515625" style="684" customWidth="1"/>
    <col min="3088" max="3088" width="12.85546875" style="684" customWidth="1"/>
    <col min="3089" max="3090" width="11.28515625" style="684" customWidth="1"/>
    <col min="3091" max="3091" width="12.5703125" style="684" customWidth="1"/>
    <col min="3092" max="3092" width="12.42578125" style="684" customWidth="1"/>
    <col min="3093" max="3325" width="10.28515625" style="684" customWidth="1"/>
    <col min="3326" max="3326" width="5.42578125" style="684"/>
    <col min="3327" max="3327" width="5.42578125" style="684" customWidth="1"/>
    <col min="3328" max="3328" width="41.42578125" style="684" customWidth="1"/>
    <col min="3329" max="3331" width="0" style="684" hidden="1" customWidth="1"/>
    <col min="3332" max="3332" width="12.85546875" style="684" customWidth="1"/>
    <col min="3333" max="3333" width="10.85546875" style="684" customWidth="1"/>
    <col min="3334" max="3334" width="12.42578125" style="684" customWidth="1"/>
    <col min="3335" max="3336" width="11.28515625" style="684" customWidth="1"/>
    <col min="3337" max="3337" width="13.42578125" style="684" customWidth="1"/>
    <col min="3338" max="3343" width="11.28515625" style="684" customWidth="1"/>
    <col min="3344" max="3344" width="12.85546875" style="684" customWidth="1"/>
    <col min="3345" max="3346" width="11.28515625" style="684" customWidth="1"/>
    <col min="3347" max="3347" width="12.5703125" style="684" customWidth="1"/>
    <col min="3348" max="3348" width="12.42578125" style="684" customWidth="1"/>
    <col min="3349" max="3581" width="10.28515625" style="684" customWidth="1"/>
    <col min="3582" max="3582" width="5.42578125" style="684"/>
    <col min="3583" max="3583" width="5.42578125" style="684" customWidth="1"/>
    <col min="3584" max="3584" width="41.42578125" style="684" customWidth="1"/>
    <col min="3585" max="3587" width="0" style="684" hidden="1" customWidth="1"/>
    <col min="3588" max="3588" width="12.85546875" style="684" customWidth="1"/>
    <col min="3589" max="3589" width="10.85546875" style="684" customWidth="1"/>
    <col min="3590" max="3590" width="12.42578125" style="684" customWidth="1"/>
    <col min="3591" max="3592" width="11.28515625" style="684" customWidth="1"/>
    <col min="3593" max="3593" width="13.42578125" style="684" customWidth="1"/>
    <col min="3594" max="3599" width="11.28515625" style="684" customWidth="1"/>
    <col min="3600" max="3600" width="12.85546875" style="684" customWidth="1"/>
    <col min="3601" max="3602" width="11.28515625" style="684" customWidth="1"/>
    <col min="3603" max="3603" width="12.5703125" style="684" customWidth="1"/>
    <col min="3604" max="3604" width="12.42578125" style="684" customWidth="1"/>
    <col min="3605" max="3837" width="10.28515625" style="684" customWidth="1"/>
    <col min="3838" max="3838" width="5.42578125" style="684"/>
    <col min="3839" max="3839" width="5.42578125" style="684" customWidth="1"/>
    <col min="3840" max="3840" width="41.42578125" style="684" customWidth="1"/>
    <col min="3841" max="3843" width="0" style="684" hidden="1" customWidth="1"/>
    <col min="3844" max="3844" width="12.85546875" style="684" customWidth="1"/>
    <col min="3845" max="3845" width="10.85546875" style="684" customWidth="1"/>
    <col min="3846" max="3846" width="12.42578125" style="684" customWidth="1"/>
    <col min="3847" max="3848" width="11.28515625" style="684" customWidth="1"/>
    <col min="3849" max="3849" width="13.42578125" style="684" customWidth="1"/>
    <col min="3850" max="3855" width="11.28515625" style="684" customWidth="1"/>
    <col min="3856" max="3856" width="12.85546875" style="684" customWidth="1"/>
    <col min="3857" max="3858" width="11.28515625" style="684" customWidth="1"/>
    <col min="3859" max="3859" width="12.5703125" style="684" customWidth="1"/>
    <col min="3860" max="3860" width="12.42578125" style="684" customWidth="1"/>
    <col min="3861" max="4093" width="10.28515625" style="684" customWidth="1"/>
    <col min="4094" max="4094" width="5.42578125" style="684"/>
    <col min="4095" max="4095" width="5.42578125" style="684" customWidth="1"/>
    <col min="4096" max="4096" width="41.42578125" style="684" customWidth="1"/>
    <col min="4097" max="4099" width="0" style="684" hidden="1" customWidth="1"/>
    <col min="4100" max="4100" width="12.85546875" style="684" customWidth="1"/>
    <col min="4101" max="4101" width="10.85546875" style="684" customWidth="1"/>
    <col min="4102" max="4102" width="12.42578125" style="684" customWidth="1"/>
    <col min="4103" max="4104" width="11.28515625" style="684" customWidth="1"/>
    <col min="4105" max="4105" width="13.42578125" style="684" customWidth="1"/>
    <col min="4106" max="4111" width="11.28515625" style="684" customWidth="1"/>
    <col min="4112" max="4112" width="12.85546875" style="684" customWidth="1"/>
    <col min="4113" max="4114" width="11.28515625" style="684" customWidth="1"/>
    <col min="4115" max="4115" width="12.5703125" style="684" customWidth="1"/>
    <col min="4116" max="4116" width="12.42578125" style="684" customWidth="1"/>
    <col min="4117" max="4349" width="10.28515625" style="684" customWidth="1"/>
    <col min="4350" max="4350" width="5.42578125" style="684"/>
    <col min="4351" max="4351" width="5.42578125" style="684" customWidth="1"/>
    <col min="4352" max="4352" width="41.42578125" style="684" customWidth="1"/>
    <col min="4353" max="4355" width="0" style="684" hidden="1" customWidth="1"/>
    <col min="4356" max="4356" width="12.85546875" style="684" customWidth="1"/>
    <col min="4357" max="4357" width="10.85546875" style="684" customWidth="1"/>
    <col min="4358" max="4358" width="12.42578125" style="684" customWidth="1"/>
    <col min="4359" max="4360" width="11.28515625" style="684" customWidth="1"/>
    <col min="4361" max="4361" width="13.42578125" style="684" customWidth="1"/>
    <col min="4362" max="4367" width="11.28515625" style="684" customWidth="1"/>
    <col min="4368" max="4368" width="12.85546875" style="684" customWidth="1"/>
    <col min="4369" max="4370" width="11.28515625" style="684" customWidth="1"/>
    <col min="4371" max="4371" width="12.5703125" style="684" customWidth="1"/>
    <col min="4372" max="4372" width="12.42578125" style="684" customWidth="1"/>
    <col min="4373" max="4605" width="10.28515625" style="684" customWidth="1"/>
    <col min="4606" max="4606" width="5.42578125" style="684"/>
    <col min="4607" max="4607" width="5.42578125" style="684" customWidth="1"/>
    <col min="4608" max="4608" width="41.42578125" style="684" customWidth="1"/>
    <col min="4609" max="4611" width="0" style="684" hidden="1" customWidth="1"/>
    <col min="4612" max="4612" width="12.85546875" style="684" customWidth="1"/>
    <col min="4613" max="4613" width="10.85546875" style="684" customWidth="1"/>
    <col min="4614" max="4614" width="12.42578125" style="684" customWidth="1"/>
    <col min="4615" max="4616" width="11.28515625" style="684" customWidth="1"/>
    <col min="4617" max="4617" width="13.42578125" style="684" customWidth="1"/>
    <col min="4618" max="4623" width="11.28515625" style="684" customWidth="1"/>
    <col min="4624" max="4624" width="12.85546875" style="684" customWidth="1"/>
    <col min="4625" max="4626" width="11.28515625" style="684" customWidth="1"/>
    <col min="4627" max="4627" width="12.5703125" style="684" customWidth="1"/>
    <col min="4628" max="4628" width="12.42578125" style="684" customWidth="1"/>
    <col min="4629" max="4861" width="10.28515625" style="684" customWidth="1"/>
    <col min="4862" max="4862" width="5.42578125" style="684"/>
    <col min="4863" max="4863" width="5.42578125" style="684" customWidth="1"/>
    <col min="4864" max="4864" width="41.42578125" style="684" customWidth="1"/>
    <col min="4865" max="4867" width="0" style="684" hidden="1" customWidth="1"/>
    <col min="4868" max="4868" width="12.85546875" style="684" customWidth="1"/>
    <col min="4869" max="4869" width="10.85546875" style="684" customWidth="1"/>
    <col min="4870" max="4870" width="12.42578125" style="684" customWidth="1"/>
    <col min="4871" max="4872" width="11.28515625" style="684" customWidth="1"/>
    <col min="4873" max="4873" width="13.42578125" style="684" customWidth="1"/>
    <col min="4874" max="4879" width="11.28515625" style="684" customWidth="1"/>
    <col min="4880" max="4880" width="12.85546875" style="684" customWidth="1"/>
    <col min="4881" max="4882" width="11.28515625" style="684" customWidth="1"/>
    <col min="4883" max="4883" width="12.5703125" style="684" customWidth="1"/>
    <col min="4884" max="4884" width="12.42578125" style="684" customWidth="1"/>
    <col min="4885" max="5117" width="10.28515625" style="684" customWidth="1"/>
    <col min="5118" max="5118" width="5.42578125" style="684"/>
    <col min="5119" max="5119" width="5.42578125" style="684" customWidth="1"/>
    <col min="5120" max="5120" width="41.42578125" style="684" customWidth="1"/>
    <col min="5121" max="5123" width="0" style="684" hidden="1" customWidth="1"/>
    <col min="5124" max="5124" width="12.85546875" style="684" customWidth="1"/>
    <col min="5125" max="5125" width="10.85546875" style="684" customWidth="1"/>
    <col min="5126" max="5126" width="12.42578125" style="684" customWidth="1"/>
    <col min="5127" max="5128" width="11.28515625" style="684" customWidth="1"/>
    <col min="5129" max="5129" width="13.42578125" style="684" customWidth="1"/>
    <col min="5130" max="5135" width="11.28515625" style="684" customWidth="1"/>
    <col min="5136" max="5136" width="12.85546875" style="684" customWidth="1"/>
    <col min="5137" max="5138" width="11.28515625" style="684" customWidth="1"/>
    <col min="5139" max="5139" width="12.5703125" style="684" customWidth="1"/>
    <col min="5140" max="5140" width="12.42578125" style="684" customWidth="1"/>
    <col min="5141" max="5373" width="10.28515625" style="684" customWidth="1"/>
    <col min="5374" max="5374" width="5.42578125" style="684"/>
    <col min="5375" max="5375" width="5.42578125" style="684" customWidth="1"/>
    <col min="5376" max="5376" width="41.42578125" style="684" customWidth="1"/>
    <col min="5377" max="5379" width="0" style="684" hidden="1" customWidth="1"/>
    <col min="5380" max="5380" width="12.85546875" style="684" customWidth="1"/>
    <col min="5381" max="5381" width="10.85546875" style="684" customWidth="1"/>
    <col min="5382" max="5382" width="12.42578125" style="684" customWidth="1"/>
    <col min="5383" max="5384" width="11.28515625" style="684" customWidth="1"/>
    <col min="5385" max="5385" width="13.42578125" style="684" customWidth="1"/>
    <col min="5386" max="5391" width="11.28515625" style="684" customWidth="1"/>
    <col min="5392" max="5392" width="12.85546875" style="684" customWidth="1"/>
    <col min="5393" max="5394" width="11.28515625" style="684" customWidth="1"/>
    <col min="5395" max="5395" width="12.5703125" style="684" customWidth="1"/>
    <col min="5396" max="5396" width="12.42578125" style="684" customWidth="1"/>
    <col min="5397" max="5629" width="10.28515625" style="684" customWidth="1"/>
    <col min="5630" max="5630" width="5.42578125" style="684"/>
    <col min="5631" max="5631" width="5.42578125" style="684" customWidth="1"/>
    <col min="5632" max="5632" width="41.42578125" style="684" customWidth="1"/>
    <col min="5633" max="5635" width="0" style="684" hidden="1" customWidth="1"/>
    <col min="5636" max="5636" width="12.85546875" style="684" customWidth="1"/>
    <col min="5637" max="5637" width="10.85546875" style="684" customWidth="1"/>
    <col min="5638" max="5638" width="12.42578125" style="684" customWidth="1"/>
    <col min="5639" max="5640" width="11.28515625" style="684" customWidth="1"/>
    <col min="5641" max="5641" width="13.42578125" style="684" customWidth="1"/>
    <col min="5642" max="5647" width="11.28515625" style="684" customWidth="1"/>
    <col min="5648" max="5648" width="12.85546875" style="684" customWidth="1"/>
    <col min="5649" max="5650" width="11.28515625" style="684" customWidth="1"/>
    <col min="5651" max="5651" width="12.5703125" style="684" customWidth="1"/>
    <col min="5652" max="5652" width="12.42578125" style="684" customWidth="1"/>
    <col min="5653" max="5885" width="10.28515625" style="684" customWidth="1"/>
    <col min="5886" max="5886" width="5.42578125" style="684"/>
    <col min="5887" max="5887" width="5.42578125" style="684" customWidth="1"/>
    <col min="5888" max="5888" width="41.42578125" style="684" customWidth="1"/>
    <col min="5889" max="5891" width="0" style="684" hidden="1" customWidth="1"/>
    <col min="5892" max="5892" width="12.85546875" style="684" customWidth="1"/>
    <col min="5893" max="5893" width="10.85546875" style="684" customWidth="1"/>
    <col min="5894" max="5894" width="12.42578125" style="684" customWidth="1"/>
    <col min="5895" max="5896" width="11.28515625" style="684" customWidth="1"/>
    <col min="5897" max="5897" width="13.42578125" style="684" customWidth="1"/>
    <col min="5898" max="5903" width="11.28515625" style="684" customWidth="1"/>
    <col min="5904" max="5904" width="12.85546875" style="684" customWidth="1"/>
    <col min="5905" max="5906" width="11.28515625" style="684" customWidth="1"/>
    <col min="5907" max="5907" width="12.5703125" style="684" customWidth="1"/>
    <col min="5908" max="5908" width="12.42578125" style="684" customWidth="1"/>
    <col min="5909" max="6141" width="10.28515625" style="684" customWidth="1"/>
    <col min="6142" max="6142" width="5.42578125" style="684"/>
    <col min="6143" max="6143" width="5.42578125" style="684" customWidth="1"/>
    <col min="6144" max="6144" width="41.42578125" style="684" customWidth="1"/>
    <col min="6145" max="6147" width="0" style="684" hidden="1" customWidth="1"/>
    <col min="6148" max="6148" width="12.85546875" style="684" customWidth="1"/>
    <col min="6149" max="6149" width="10.85546875" style="684" customWidth="1"/>
    <col min="6150" max="6150" width="12.42578125" style="684" customWidth="1"/>
    <col min="6151" max="6152" width="11.28515625" style="684" customWidth="1"/>
    <col min="6153" max="6153" width="13.42578125" style="684" customWidth="1"/>
    <col min="6154" max="6159" width="11.28515625" style="684" customWidth="1"/>
    <col min="6160" max="6160" width="12.85546875" style="684" customWidth="1"/>
    <col min="6161" max="6162" width="11.28515625" style="684" customWidth="1"/>
    <col min="6163" max="6163" width="12.5703125" style="684" customWidth="1"/>
    <col min="6164" max="6164" width="12.42578125" style="684" customWidth="1"/>
    <col min="6165" max="6397" width="10.28515625" style="684" customWidth="1"/>
    <col min="6398" max="6398" width="5.42578125" style="684"/>
    <col min="6399" max="6399" width="5.42578125" style="684" customWidth="1"/>
    <col min="6400" max="6400" width="41.42578125" style="684" customWidth="1"/>
    <col min="6401" max="6403" width="0" style="684" hidden="1" customWidth="1"/>
    <col min="6404" max="6404" width="12.85546875" style="684" customWidth="1"/>
    <col min="6405" max="6405" width="10.85546875" style="684" customWidth="1"/>
    <col min="6406" max="6406" width="12.42578125" style="684" customWidth="1"/>
    <col min="6407" max="6408" width="11.28515625" style="684" customWidth="1"/>
    <col min="6409" max="6409" width="13.42578125" style="684" customWidth="1"/>
    <col min="6410" max="6415" width="11.28515625" style="684" customWidth="1"/>
    <col min="6416" max="6416" width="12.85546875" style="684" customWidth="1"/>
    <col min="6417" max="6418" width="11.28515625" style="684" customWidth="1"/>
    <col min="6419" max="6419" width="12.5703125" style="684" customWidth="1"/>
    <col min="6420" max="6420" width="12.42578125" style="684" customWidth="1"/>
    <col min="6421" max="6653" width="10.28515625" style="684" customWidth="1"/>
    <col min="6654" max="6654" width="5.42578125" style="684"/>
    <col min="6655" max="6655" width="5.42578125" style="684" customWidth="1"/>
    <col min="6656" max="6656" width="41.42578125" style="684" customWidth="1"/>
    <col min="6657" max="6659" width="0" style="684" hidden="1" customWidth="1"/>
    <col min="6660" max="6660" width="12.85546875" style="684" customWidth="1"/>
    <col min="6661" max="6661" width="10.85546875" style="684" customWidth="1"/>
    <col min="6662" max="6662" width="12.42578125" style="684" customWidth="1"/>
    <col min="6663" max="6664" width="11.28515625" style="684" customWidth="1"/>
    <col min="6665" max="6665" width="13.42578125" style="684" customWidth="1"/>
    <col min="6666" max="6671" width="11.28515625" style="684" customWidth="1"/>
    <col min="6672" max="6672" width="12.85546875" style="684" customWidth="1"/>
    <col min="6673" max="6674" width="11.28515625" style="684" customWidth="1"/>
    <col min="6675" max="6675" width="12.5703125" style="684" customWidth="1"/>
    <col min="6676" max="6676" width="12.42578125" style="684" customWidth="1"/>
    <col min="6677" max="6909" width="10.28515625" style="684" customWidth="1"/>
    <col min="6910" max="6910" width="5.42578125" style="684"/>
    <col min="6911" max="6911" width="5.42578125" style="684" customWidth="1"/>
    <col min="6912" max="6912" width="41.42578125" style="684" customWidth="1"/>
    <col min="6913" max="6915" width="0" style="684" hidden="1" customWidth="1"/>
    <col min="6916" max="6916" width="12.85546875" style="684" customWidth="1"/>
    <col min="6917" max="6917" width="10.85546875" style="684" customWidth="1"/>
    <col min="6918" max="6918" width="12.42578125" style="684" customWidth="1"/>
    <col min="6919" max="6920" width="11.28515625" style="684" customWidth="1"/>
    <col min="6921" max="6921" width="13.42578125" style="684" customWidth="1"/>
    <col min="6922" max="6927" width="11.28515625" style="684" customWidth="1"/>
    <col min="6928" max="6928" width="12.85546875" style="684" customWidth="1"/>
    <col min="6929" max="6930" width="11.28515625" style="684" customWidth="1"/>
    <col min="6931" max="6931" width="12.5703125" style="684" customWidth="1"/>
    <col min="6932" max="6932" width="12.42578125" style="684" customWidth="1"/>
    <col min="6933" max="7165" width="10.28515625" style="684" customWidth="1"/>
    <col min="7166" max="7166" width="5.42578125" style="684"/>
    <col min="7167" max="7167" width="5.42578125" style="684" customWidth="1"/>
    <col min="7168" max="7168" width="41.42578125" style="684" customWidth="1"/>
    <col min="7169" max="7171" width="0" style="684" hidden="1" customWidth="1"/>
    <col min="7172" max="7172" width="12.85546875" style="684" customWidth="1"/>
    <col min="7173" max="7173" width="10.85546875" style="684" customWidth="1"/>
    <col min="7174" max="7174" width="12.42578125" style="684" customWidth="1"/>
    <col min="7175" max="7176" width="11.28515625" style="684" customWidth="1"/>
    <col min="7177" max="7177" width="13.42578125" style="684" customWidth="1"/>
    <col min="7178" max="7183" width="11.28515625" style="684" customWidth="1"/>
    <col min="7184" max="7184" width="12.85546875" style="684" customWidth="1"/>
    <col min="7185" max="7186" width="11.28515625" style="684" customWidth="1"/>
    <col min="7187" max="7187" width="12.5703125" style="684" customWidth="1"/>
    <col min="7188" max="7188" width="12.42578125" style="684" customWidth="1"/>
    <col min="7189" max="7421" width="10.28515625" style="684" customWidth="1"/>
    <col min="7422" max="7422" width="5.42578125" style="684"/>
    <col min="7423" max="7423" width="5.42578125" style="684" customWidth="1"/>
    <col min="7424" max="7424" width="41.42578125" style="684" customWidth="1"/>
    <col min="7425" max="7427" width="0" style="684" hidden="1" customWidth="1"/>
    <col min="7428" max="7428" width="12.85546875" style="684" customWidth="1"/>
    <col min="7429" max="7429" width="10.85546875" style="684" customWidth="1"/>
    <col min="7430" max="7430" width="12.42578125" style="684" customWidth="1"/>
    <col min="7431" max="7432" width="11.28515625" style="684" customWidth="1"/>
    <col min="7433" max="7433" width="13.42578125" style="684" customWidth="1"/>
    <col min="7434" max="7439" width="11.28515625" style="684" customWidth="1"/>
    <col min="7440" max="7440" width="12.85546875" style="684" customWidth="1"/>
    <col min="7441" max="7442" width="11.28515625" style="684" customWidth="1"/>
    <col min="7443" max="7443" width="12.5703125" style="684" customWidth="1"/>
    <col min="7444" max="7444" width="12.42578125" style="684" customWidth="1"/>
    <col min="7445" max="7677" width="10.28515625" style="684" customWidth="1"/>
    <col min="7678" max="7678" width="5.42578125" style="684"/>
    <col min="7679" max="7679" width="5.42578125" style="684" customWidth="1"/>
    <col min="7680" max="7680" width="41.42578125" style="684" customWidth="1"/>
    <col min="7681" max="7683" width="0" style="684" hidden="1" customWidth="1"/>
    <col min="7684" max="7684" width="12.85546875" style="684" customWidth="1"/>
    <col min="7685" max="7685" width="10.85546875" style="684" customWidth="1"/>
    <col min="7686" max="7686" width="12.42578125" style="684" customWidth="1"/>
    <col min="7687" max="7688" width="11.28515625" style="684" customWidth="1"/>
    <col min="7689" max="7689" width="13.42578125" style="684" customWidth="1"/>
    <col min="7690" max="7695" width="11.28515625" style="684" customWidth="1"/>
    <col min="7696" max="7696" width="12.85546875" style="684" customWidth="1"/>
    <col min="7697" max="7698" width="11.28515625" style="684" customWidth="1"/>
    <col min="7699" max="7699" width="12.5703125" style="684" customWidth="1"/>
    <col min="7700" max="7700" width="12.42578125" style="684" customWidth="1"/>
    <col min="7701" max="7933" width="10.28515625" style="684" customWidth="1"/>
    <col min="7934" max="7934" width="5.42578125" style="684"/>
    <col min="7935" max="7935" width="5.42578125" style="684" customWidth="1"/>
    <col min="7936" max="7936" width="41.42578125" style="684" customWidth="1"/>
    <col min="7937" max="7939" width="0" style="684" hidden="1" customWidth="1"/>
    <col min="7940" max="7940" width="12.85546875" style="684" customWidth="1"/>
    <col min="7941" max="7941" width="10.85546875" style="684" customWidth="1"/>
    <col min="7942" max="7942" width="12.42578125" style="684" customWidth="1"/>
    <col min="7943" max="7944" width="11.28515625" style="684" customWidth="1"/>
    <col min="7945" max="7945" width="13.42578125" style="684" customWidth="1"/>
    <col min="7946" max="7951" width="11.28515625" style="684" customWidth="1"/>
    <col min="7952" max="7952" width="12.85546875" style="684" customWidth="1"/>
    <col min="7953" max="7954" width="11.28515625" style="684" customWidth="1"/>
    <col min="7955" max="7955" width="12.5703125" style="684" customWidth="1"/>
    <col min="7956" max="7956" width="12.42578125" style="684" customWidth="1"/>
    <col min="7957" max="8189" width="10.28515625" style="684" customWidth="1"/>
    <col min="8190" max="8190" width="5.42578125" style="684"/>
    <col min="8191" max="8191" width="5.42578125" style="684" customWidth="1"/>
    <col min="8192" max="8192" width="41.42578125" style="684" customWidth="1"/>
    <col min="8193" max="8195" width="0" style="684" hidden="1" customWidth="1"/>
    <col min="8196" max="8196" width="12.85546875" style="684" customWidth="1"/>
    <col min="8197" max="8197" width="10.85546875" style="684" customWidth="1"/>
    <col min="8198" max="8198" width="12.42578125" style="684" customWidth="1"/>
    <col min="8199" max="8200" width="11.28515625" style="684" customWidth="1"/>
    <col min="8201" max="8201" width="13.42578125" style="684" customWidth="1"/>
    <col min="8202" max="8207" width="11.28515625" style="684" customWidth="1"/>
    <col min="8208" max="8208" width="12.85546875" style="684" customWidth="1"/>
    <col min="8209" max="8210" width="11.28515625" style="684" customWidth="1"/>
    <col min="8211" max="8211" width="12.5703125" style="684" customWidth="1"/>
    <col min="8212" max="8212" width="12.42578125" style="684" customWidth="1"/>
    <col min="8213" max="8445" width="10.28515625" style="684" customWidth="1"/>
    <col min="8446" max="8446" width="5.42578125" style="684"/>
    <col min="8447" max="8447" width="5.42578125" style="684" customWidth="1"/>
    <col min="8448" max="8448" width="41.42578125" style="684" customWidth="1"/>
    <col min="8449" max="8451" width="0" style="684" hidden="1" customWidth="1"/>
    <col min="8452" max="8452" width="12.85546875" style="684" customWidth="1"/>
    <col min="8453" max="8453" width="10.85546875" style="684" customWidth="1"/>
    <col min="8454" max="8454" width="12.42578125" style="684" customWidth="1"/>
    <col min="8455" max="8456" width="11.28515625" style="684" customWidth="1"/>
    <col min="8457" max="8457" width="13.42578125" style="684" customWidth="1"/>
    <col min="8458" max="8463" width="11.28515625" style="684" customWidth="1"/>
    <col min="8464" max="8464" width="12.85546875" style="684" customWidth="1"/>
    <col min="8465" max="8466" width="11.28515625" style="684" customWidth="1"/>
    <col min="8467" max="8467" width="12.5703125" style="684" customWidth="1"/>
    <col min="8468" max="8468" width="12.42578125" style="684" customWidth="1"/>
    <col min="8469" max="8701" width="10.28515625" style="684" customWidth="1"/>
    <col min="8702" max="8702" width="5.42578125" style="684"/>
    <col min="8703" max="8703" width="5.42578125" style="684" customWidth="1"/>
    <col min="8704" max="8704" width="41.42578125" style="684" customWidth="1"/>
    <col min="8705" max="8707" width="0" style="684" hidden="1" customWidth="1"/>
    <col min="8708" max="8708" width="12.85546875" style="684" customWidth="1"/>
    <col min="8709" max="8709" width="10.85546875" style="684" customWidth="1"/>
    <col min="8710" max="8710" width="12.42578125" style="684" customWidth="1"/>
    <col min="8711" max="8712" width="11.28515625" style="684" customWidth="1"/>
    <col min="8713" max="8713" width="13.42578125" style="684" customWidth="1"/>
    <col min="8714" max="8719" width="11.28515625" style="684" customWidth="1"/>
    <col min="8720" max="8720" width="12.85546875" style="684" customWidth="1"/>
    <col min="8721" max="8722" width="11.28515625" style="684" customWidth="1"/>
    <col min="8723" max="8723" width="12.5703125" style="684" customWidth="1"/>
    <col min="8724" max="8724" width="12.42578125" style="684" customWidth="1"/>
    <col min="8725" max="8957" width="10.28515625" style="684" customWidth="1"/>
    <col min="8958" max="8958" width="5.42578125" style="684"/>
    <col min="8959" max="8959" width="5.42578125" style="684" customWidth="1"/>
    <col min="8960" max="8960" width="41.42578125" style="684" customWidth="1"/>
    <col min="8961" max="8963" width="0" style="684" hidden="1" customWidth="1"/>
    <col min="8964" max="8964" width="12.85546875" style="684" customWidth="1"/>
    <col min="8965" max="8965" width="10.85546875" style="684" customWidth="1"/>
    <col min="8966" max="8966" width="12.42578125" style="684" customWidth="1"/>
    <col min="8967" max="8968" width="11.28515625" style="684" customWidth="1"/>
    <col min="8969" max="8969" width="13.42578125" style="684" customWidth="1"/>
    <col min="8970" max="8975" width="11.28515625" style="684" customWidth="1"/>
    <col min="8976" max="8976" width="12.85546875" style="684" customWidth="1"/>
    <col min="8977" max="8978" width="11.28515625" style="684" customWidth="1"/>
    <col min="8979" max="8979" width="12.5703125" style="684" customWidth="1"/>
    <col min="8980" max="8980" width="12.42578125" style="684" customWidth="1"/>
    <col min="8981" max="9213" width="10.28515625" style="684" customWidth="1"/>
    <col min="9214" max="9214" width="5.42578125" style="684"/>
    <col min="9215" max="9215" width="5.42578125" style="684" customWidth="1"/>
    <col min="9216" max="9216" width="41.42578125" style="684" customWidth="1"/>
    <col min="9217" max="9219" width="0" style="684" hidden="1" customWidth="1"/>
    <col min="9220" max="9220" width="12.85546875" style="684" customWidth="1"/>
    <col min="9221" max="9221" width="10.85546875" style="684" customWidth="1"/>
    <col min="9222" max="9222" width="12.42578125" style="684" customWidth="1"/>
    <col min="9223" max="9224" width="11.28515625" style="684" customWidth="1"/>
    <col min="9225" max="9225" width="13.42578125" style="684" customWidth="1"/>
    <col min="9226" max="9231" width="11.28515625" style="684" customWidth="1"/>
    <col min="9232" max="9232" width="12.85546875" style="684" customWidth="1"/>
    <col min="9233" max="9234" width="11.28515625" style="684" customWidth="1"/>
    <col min="9235" max="9235" width="12.5703125" style="684" customWidth="1"/>
    <col min="9236" max="9236" width="12.42578125" style="684" customWidth="1"/>
    <col min="9237" max="9469" width="10.28515625" style="684" customWidth="1"/>
    <col min="9470" max="9470" width="5.42578125" style="684"/>
    <col min="9471" max="9471" width="5.42578125" style="684" customWidth="1"/>
    <col min="9472" max="9472" width="41.42578125" style="684" customWidth="1"/>
    <col min="9473" max="9475" width="0" style="684" hidden="1" customWidth="1"/>
    <col min="9476" max="9476" width="12.85546875" style="684" customWidth="1"/>
    <col min="9477" max="9477" width="10.85546875" style="684" customWidth="1"/>
    <col min="9478" max="9478" width="12.42578125" style="684" customWidth="1"/>
    <col min="9479" max="9480" width="11.28515625" style="684" customWidth="1"/>
    <col min="9481" max="9481" width="13.42578125" style="684" customWidth="1"/>
    <col min="9482" max="9487" width="11.28515625" style="684" customWidth="1"/>
    <col min="9488" max="9488" width="12.85546875" style="684" customWidth="1"/>
    <col min="9489" max="9490" width="11.28515625" style="684" customWidth="1"/>
    <col min="9491" max="9491" width="12.5703125" style="684" customWidth="1"/>
    <col min="9492" max="9492" width="12.42578125" style="684" customWidth="1"/>
    <col min="9493" max="9725" width="10.28515625" style="684" customWidth="1"/>
    <col min="9726" max="9726" width="5.42578125" style="684"/>
    <col min="9727" max="9727" width="5.42578125" style="684" customWidth="1"/>
    <col min="9728" max="9728" width="41.42578125" style="684" customWidth="1"/>
    <col min="9729" max="9731" width="0" style="684" hidden="1" customWidth="1"/>
    <col min="9732" max="9732" width="12.85546875" style="684" customWidth="1"/>
    <col min="9733" max="9733" width="10.85546875" style="684" customWidth="1"/>
    <col min="9734" max="9734" width="12.42578125" style="684" customWidth="1"/>
    <col min="9735" max="9736" width="11.28515625" style="684" customWidth="1"/>
    <col min="9737" max="9737" width="13.42578125" style="684" customWidth="1"/>
    <col min="9738" max="9743" width="11.28515625" style="684" customWidth="1"/>
    <col min="9744" max="9744" width="12.85546875" style="684" customWidth="1"/>
    <col min="9745" max="9746" width="11.28515625" style="684" customWidth="1"/>
    <col min="9747" max="9747" width="12.5703125" style="684" customWidth="1"/>
    <col min="9748" max="9748" width="12.42578125" style="684" customWidth="1"/>
    <col min="9749" max="9981" width="10.28515625" style="684" customWidth="1"/>
    <col min="9982" max="9982" width="5.42578125" style="684"/>
    <col min="9983" max="9983" width="5.42578125" style="684" customWidth="1"/>
    <col min="9984" max="9984" width="41.42578125" style="684" customWidth="1"/>
    <col min="9985" max="9987" width="0" style="684" hidden="1" customWidth="1"/>
    <col min="9988" max="9988" width="12.85546875" style="684" customWidth="1"/>
    <col min="9989" max="9989" width="10.85546875" style="684" customWidth="1"/>
    <col min="9990" max="9990" width="12.42578125" style="684" customWidth="1"/>
    <col min="9991" max="9992" width="11.28515625" style="684" customWidth="1"/>
    <col min="9993" max="9993" width="13.42578125" style="684" customWidth="1"/>
    <col min="9994" max="9999" width="11.28515625" style="684" customWidth="1"/>
    <col min="10000" max="10000" width="12.85546875" style="684" customWidth="1"/>
    <col min="10001" max="10002" width="11.28515625" style="684" customWidth="1"/>
    <col min="10003" max="10003" width="12.5703125" style="684" customWidth="1"/>
    <col min="10004" max="10004" width="12.42578125" style="684" customWidth="1"/>
    <col min="10005" max="10237" width="10.28515625" style="684" customWidth="1"/>
    <col min="10238" max="10238" width="5.42578125" style="684"/>
    <col min="10239" max="10239" width="5.42578125" style="684" customWidth="1"/>
    <col min="10240" max="10240" width="41.42578125" style="684" customWidth="1"/>
    <col min="10241" max="10243" width="0" style="684" hidden="1" customWidth="1"/>
    <col min="10244" max="10244" width="12.85546875" style="684" customWidth="1"/>
    <col min="10245" max="10245" width="10.85546875" style="684" customWidth="1"/>
    <col min="10246" max="10246" width="12.42578125" style="684" customWidth="1"/>
    <col min="10247" max="10248" width="11.28515625" style="684" customWidth="1"/>
    <col min="10249" max="10249" width="13.42578125" style="684" customWidth="1"/>
    <col min="10250" max="10255" width="11.28515625" style="684" customWidth="1"/>
    <col min="10256" max="10256" width="12.85546875" style="684" customWidth="1"/>
    <col min="10257" max="10258" width="11.28515625" style="684" customWidth="1"/>
    <col min="10259" max="10259" width="12.5703125" style="684" customWidth="1"/>
    <col min="10260" max="10260" width="12.42578125" style="684" customWidth="1"/>
    <col min="10261" max="10493" width="10.28515625" style="684" customWidth="1"/>
    <col min="10494" max="10494" width="5.42578125" style="684"/>
    <col min="10495" max="10495" width="5.42578125" style="684" customWidth="1"/>
    <col min="10496" max="10496" width="41.42578125" style="684" customWidth="1"/>
    <col min="10497" max="10499" width="0" style="684" hidden="1" customWidth="1"/>
    <col min="10500" max="10500" width="12.85546875" style="684" customWidth="1"/>
    <col min="10501" max="10501" width="10.85546875" style="684" customWidth="1"/>
    <col min="10502" max="10502" width="12.42578125" style="684" customWidth="1"/>
    <col min="10503" max="10504" width="11.28515625" style="684" customWidth="1"/>
    <col min="10505" max="10505" width="13.42578125" style="684" customWidth="1"/>
    <col min="10506" max="10511" width="11.28515625" style="684" customWidth="1"/>
    <col min="10512" max="10512" width="12.85546875" style="684" customWidth="1"/>
    <col min="10513" max="10514" width="11.28515625" style="684" customWidth="1"/>
    <col min="10515" max="10515" width="12.5703125" style="684" customWidth="1"/>
    <col min="10516" max="10516" width="12.42578125" style="684" customWidth="1"/>
    <col min="10517" max="10749" width="10.28515625" style="684" customWidth="1"/>
    <col min="10750" max="10750" width="5.42578125" style="684"/>
    <col min="10751" max="10751" width="5.42578125" style="684" customWidth="1"/>
    <col min="10752" max="10752" width="41.42578125" style="684" customWidth="1"/>
    <col min="10753" max="10755" width="0" style="684" hidden="1" customWidth="1"/>
    <col min="10756" max="10756" width="12.85546875" style="684" customWidth="1"/>
    <col min="10757" max="10757" width="10.85546875" style="684" customWidth="1"/>
    <col min="10758" max="10758" width="12.42578125" style="684" customWidth="1"/>
    <col min="10759" max="10760" width="11.28515625" style="684" customWidth="1"/>
    <col min="10761" max="10761" width="13.42578125" style="684" customWidth="1"/>
    <col min="10762" max="10767" width="11.28515625" style="684" customWidth="1"/>
    <col min="10768" max="10768" width="12.85546875" style="684" customWidth="1"/>
    <col min="10769" max="10770" width="11.28515625" style="684" customWidth="1"/>
    <col min="10771" max="10771" width="12.5703125" style="684" customWidth="1"/>
    <col min="10772" max="10772" width="12.42578125" style="684" customWidth="1"/>
    <col min="10773" max="11005" width="10.28515625" style="684" customWidth="1"/>
    <col min="11006" max="11006" width="5.42578125" style="684"/>
    <col min="11007" max="11007" width="5.42578125" style="684" customWidth="1"/>
    <col min="11008" max="11008" width="41.42578125" style="684" customWidth="1"/>
    <col min="11009" max="11011" width="0" style="684" hidden="1" customWidth="1"/>
    <col min="11012" max="11012" width="12.85546875" style="684" customWidth="1"/>
    <col min="11013" max="11013" width="10.85546875" style="684" customWidth="1"/>
    <col min="11014" max="11014" width="12.42578125" style="684" customWidth="1"/>
    <col min="11015" max="11016" width="11.28515625" style="684" customWidth="1"/>
    <col min="11017" max="11017" width="13.42578125" style="684" customWidth="1"/>
    <col min="11018" max="11023" width="11.28515625" style="684" customWidth="1"/>
    <col min="11024" max="11024" width="12.85546875" style="684" customWidth="1"/>
    <col min="11025" max="11026" width="11.28515625" style="684" customWidth="1"/>
    <col min="11027" max="11027" width="12.5703125" style="684" customWidth="1"/>
    <col min="11028" max="11028" width="12.42578125" style="684" customWidth="1"/>
    <col min="11029" max="11261" width="10.28515625" style="684" customWidth="1"/>
    <col min="11262" max="11262" width="5.42578125" style="684"/>
    <col min="11263" max="11263" width="5.42578125" style="684" customWidth="1"/>
    <col min="11264" max="11264" width="41.42578125" style="684" customWidth="1"/>
    <col min="11265" max="11267" width="0" style="684" hidden="1" customWidth="1"/>
    <col min="11268" max="11268" width="12.85546875" style="684" customWidth="1"/>
    <col min="11269" max="11269" width="10.85546875" style="684" customWidth="1"/>
    <col min="11270" max="11270" width="12.42578125" style="684" customWidth="1"/>
    <col min="11271" max="11272" width="11.28515625" style="684" customWidth="1"/>
    <col min="11273" max="11273" width="13.42578125" style="684" customWidth="1"/>
    <col min="11274" max="11279" width="11.28515625" style="684" customWidth="1"/>
    <col min="11280" max="11280" width="12.85546875" style="684" customWidth="1"/>
    <col min="11281" max="11282" width="11.28515625" style="684" customWidth="1"/>
    <col min="11283" max="11283" width="12.5703125" style="684" customWidth="1"/>
    <col min="11284" max="11284" width="12.42578125" style="684" customWidth="1"/>
    <col min="11285" max="11517" width="10.28515625" style="684" customWidth="1"/>
    <col min="11518" max="11518" width="5.42578125" style="684"/>
    <col min="11519" max="11519" width="5.42578125" style="684" customWidth="1"/>
    <col min="11520" max="11520" width="41.42578125" style="684" customWidth="1"/>
    <col min="11521" max="11523" width="0" style="684" hidden="1" customWidth="1"/>
    <col min="11524" max="11524" width="12.85546875" style="684" customWidth="1"/>
    <col min="11525" max="11525" width="10.85546875" style="684" customWidth="1"/>
    <col min="11526" max="11526" width="12.42578125" style="684" customWidth="1"/>
    <col min="11527" max="11528" width="11.28515625" style="684" customWidth="1"/>
    <col min="11529" max="11529" width="13.42578125" style="684" customWidth="1"/>
    <col min="11530" max="11535" width="11.28515625" style="684" customWidth="1"/>
    <col min="11536" max="11536" width="12.85546875" style="684" customWidth="1"/>
    <col min="11537" max="11538" width="11.28515625" style="684" customWidth="1"/>
    <col min="11539" max="11539" width="12.5703125" style="684" customWidth="1"/>
    <col min="11540" max="11540" width="12.42578125" style="684" customWidth="1"/>
    <col min="11541" max="11773" width="10.28515625" style="684" customWidth="1"/>
    <col min="11774" max="11774" width="5.42578125" style="684"/>
    <col min="11775" max="11775" width="5.42578125" style="684" customWidth="1"/>
    <col min="11776" max="11776" width="41.42578125" style="684" customWidth="1"/>
    <col min="11777" max="11779" width="0" style="684" hidden="1" customWidth="1"/>
    <col min="11780" max="11780" width="12.85546875" style="684" customWidth="1"/>
    <col min="11781" max="11781" width="10.85546875" style="684" customWidth="1"/>
    <col min="11782" max="11782" width="12.42578125" style="684" customWidth="1"/>
    <col min="11783" max="11784" width="11.28515625" style="684" customWidth="1"/>
    <col min="11785" max="11785" width="13.42578125" style="684" customWidth="1"/>
    <col min="11786" max="11791" width="11.28515625" style="684" customWidth="1"/>
    <col min="11792" max="11792" width="12.85546875" style="684" customWidth="1"/>
    <col min="11793" max="11794" width="11.28515625" style="684" customWidth="1"/>
    <col min="11795" max="11795" width="12.5703125" style="684" customWidth="1"/>
    <col min="11796" max="11796" width="12.42578125" style="684" customWidth="1"/>
    <col min="11797" max="12029" width="10.28515625" style="684" customWidth="1"/>
    <col min="12030" max="12030" width="5.42578125" style="684"/>
    <col min="12031" max="12031" width="5.42578125" style="684" customWidth="1"/>
    <col min="12032" max="12032" width="41.42578125" style="684" customWidth="1"/>
    <col min="12033" max="12035" width="0" style="684" hidden="1" customWidth="1"/>
    <col min="12036" max="12036" width="12.85546875" style="684" customWidth="1"/>
    <col min="12037" max="12037" width="10.85546875" style="684" customWidth="1"/>
    <col min="12038" max="12038" width="12.42578125" style="684" customWidth="1"/>
    <col min="12039" max="12040" width="11.28515625" style="684" customWidth="1"/>
    <col min="12041" max="12041" width="13.42578125" style="684" customWidth="1"/>
    <col min="12042" max="12047" width="11.28515625" style="684" customWidth="1"/>
    <col min="12048" max="12048" width="12.85546875" style="684" customWidth="1"/>
    <col min="12049" max="12050" width="11.28515625" style="684" customWidth="1"/>
    <col min="12051" max="12051" width="12.5703125" style="684" customWidth="1"/>
    <col min="12052" max="12052" width="12.42578125" style="684" customWidth="1"/>
    <col min="12053" max="12285" width="10.28515625" style="684" customWidth="1"/>
    <col min="12286" max="12286" width="5.42578125" style="684"/>
    <col min="12287" max="12287" width="5.42578125" style="684" customWidth="1"/>
    <col min="12288" max="12288" width="41.42578125" style="684" customWidth="1"/>
    <col min="12289" max="12291" width="0" style="684" hidden="1" customWidth="1"/>
    <col min="12292" max="12292" width="12.85546875" style="684" customWidth="1"/>
    <col min="12293" max="12293" width="10.85546875" style="684" customWidth="1"/>
    <col min="12294" max="12294" width="12.42578125" style="684" customWidth="1"/>
    <col min="12295" max="12296" width="11.28515625" style="684" customWidth="1"/>
    <col min="12297" max="12297" width="13.42578125" style="684" customWidth="1"/>
    <col min="12298" max="12303" width="11.28515625" style="684" customWidth="1"/>
    <col min="12304" max="12304" width="12.85546875" style="684" customWidth="1"/>
    <col min="12305" max="12306" width="11.28515625" style="684" customWidth="1"/>
    <col min="12307" max="12307" width="12.5703125" style="684" customWidth="1"/>
    <col min="12308" max="12308" width="12.42578125" style="684" customWidth="1"/>
    <col min="12309" max="12541" width="10.28515625" style="684" customWidth="1"/>
    <col min="12542" max="12542" width="5.42578125" style="684"/>
    <col min="12543" max="12543" width="5.42578125" style="684" customWidth="1"/>
    <col min="12544" max="12544" width="41.42578125" style="684" customWidth="1"/>
    <col min="12545" max="12547" width="0" style="684" hidden="1" customWidth="1"/>
    <col min="12548" max="12548" width="12.85546875" style="684" customWidth="1"/>
    <col min="12549" max="12549" width="10.85546875" style="684" customWidth="1"/>
    <col min="12550" max="12550" width="12.42578125" style="684" customWidth="1"/>
    <col min="12551" max="12552" width="11.28515625" style="684" customWidth="1"/>
    <col min="12553" max="12553" width="13.42578125" style="684" customWidth="1"/>
    <col min="12554" max="12559" width="11.28515625" style="684" customWidth="1"/>
    <col min="12560" max="12560" width="12.85546875" style="684" customWidth="1"/>
    <col min="12561" max="12562" width="11.28515625" style="684" customWidth="1"/>
    <col min="12563" max="12563" width="12.5703125" style="684" customWidth="1"/>
    <col min="12564" max="12564" width="12.42578125" style="684" customWidth="1"/>
    <col min="12565" max="12797" width="10.28515625" style="684" customWidth="1"/>
    <col min="12798" max="12798" width="5.42578125" style="684"/>
    <col min="12799" max="12799" width="5.42578125" style="684" customWidth="1"/>
    <col min="12800" max="12800" width="41.42578125" style="684" customWidth="1"/>
    <col min="12801" max="12803" width="0" style="684" hidden="1" customWidth="1"/>
    <col min="12804" max="12804" width="12.85546875" style="684" customWidth="1"/>
    <col min="12805" max="12805" width="10.85546875" style="684" customWidth="1"/>
    <col min="12806" max="12806" width="12.42578125" style="684" customWidth="1"/>
    <col min="12807" max="12808" width="11.28515625" style="684" customWidth="1"/>
    <col min="12809" max="12809" width="13.42578125" style="684" customWidth="1"/>
    <col min="12810" max="12815" width="11.28515625" style="684" customWidth="1"/>
    <col min="12816" max="12816" width="12.85546875" style="684" customWidth="1"/>
    <col min="12817" max="12818" width="11.28515625" style="684" customWidth="1"/>
    <col min="12819" max="12819" width="12.5703125" style="684" customWidth="1"/>
    <col min="12820" max="12820" width="12.42578125" style="684" customWidth="1"/>
    <col min="12821" max="13053" width="10.28515625" style="684" customWidth="1"/>
    <col min="13054" max="13054" width="5.42578125" style="684"/>
    <col min="13055" max="13055" width="5.42578125" style="684" customWidth="1"/>
    <col min="13056" max="13056" width="41.42578125" style="684" customWidth="1"/>
    <col min="13057" max="13059" width="0" style="684" hidden="1" customWidth="1"/>
    <col min="13060" max="13060" width="12.85546875" style="684" customWidth="1"/>
    <col min="13061" max="13061" width="10.85546875" style="684" customWidth="1"/>
    <col min="13062" max="13062" width="12.42578125" style="684" customWidth="1"/>
    <col min="13063" max="13064" width="11.28515625" style="684" customWidth="1"/>
    <col min="13065" max="13065" width="13.42578125" style="684" customWidth="1"/>
    <col min="13066" max="13071" width="11.28515625" style="684" customWidth="1"/>
    <col min="13072" max="13072" width="12.85546875" style="684" customWidth="1"/>
    <col min="13073" max="13074" width="11.28515625" style="684" customWidth="1"/>
    <col min="13075" max="13075" width="12.5703125" style="684" customWidth="1"/>
    <col min="13076" max="13076" width="12.42578125" style="684" customWidth="1"/>
    <col min="13077" max="13309" width="10.28515625" style="684" customWidth="1"/>
    <col min="13310" max="13310" width="5.42578125" style="684"/>
    <col min="13311" max="13311" width="5.42578125" style="684" customWidth="1"/>
    <col min="13312" max="13312" width="41.42578125" style="684" customWidth="1"/>
    <col min="13313" max="13315" width="0" style="684" hidden="1" customWidth="1"/>
    <col min="13316" max="13316" width="12.85546875" style="684" customWidth="1"/>
    <col min="13317" max="13317" width="10.85546875" style="684" customWidth="1"/>
    <col min="13318" max="13318" width="12.42578125" style="684" customWidth="1"/>
    <col min="13319" max="13320" width="11.28515625" style="684" customWidth="1"/>
    <col min="13321" max="13321" width="13.42578125" style="684" customWidth="1"/>
    <col min="13322" max="13327" width="11.28515625" style="684" customWidth="1"/>
    <col min="13328" max="13328" width="12.85546875" style="684" customWidth="1"/>
    <col min="13329" max="13330" width="11.28515625" style="684" customWidth="1"/>
    <col min="13331" max="13331" width="12.5703125" style="684" customWidth="1"/>
    <col min="13332" max="13332" width="12.42578125" style="684" customWidth="1"/>
    <col min="13333" max="13565" width="10.28515625" style="684" customWidth="1"/>
    <col min="13566" max="13566" width="5.42578125" style="684"/>
    <col min="13567" max="13567" width="5.42578125" style="684" customWidth="1"/>
    <col min="13568" max="13568" width="41.42578125" style="684" customWidth="1"/>
    <col min="13569" max="13571" width="0" style="684" hidden="1" customWidth="1"/>
    <col min="13572" max="13572" width="12.85546875" style="684" customWidth="1"/>
    <col min="13573" max="13573" width="10.85546875" style="684" customWidth="1"/>
    <col min="13574" max="13574" width="12.42578125" style="684" customWidth="1"/>
    <col min="13575" max="13576" width="11.28515625" style="684" customWidth="1"/>
    <col min="13577" max="13577" width="13.42578125" style="684" customWidth="1"/>
    <col min="13578" max="13583" width="11.28515625" style="684" customWidth="1"/>
    <col min="13584" max="13584" width="12.85546875" style="684" customWidth="1"/>
    <col min="13585" max="13586" width="11.28515625" style="684" customWidth="1"/>
    <col min="13587" max="13587" width="12.5703125" style="684" customWidth="1"/>
    <col min="13588" max="13588" width="12.42578125" style="684" customWidth="1"/>
    <col min="13589" max="13821" width="10.28515625" style="684" customWidth="1"/>
    <col min="13822" max="13822" width="5.42578125" style="684"/>
    <col min="13823" max="13823" width="5.42578125" style="684" customWidth="1"/>
    <col min="13824" max="13824" width="41.42578125" style="684" customWidth="1"/>
    <col min="13825" max="13827" width="0" style="684" hidden="1" customWidth="1"/>
    <col min="13828" max="13828" width="12.85546875" style="684" customWidth="1"/>
    <col min="13829" max="13829" width="10.85546875" style="684" customWidth="1"/>
    <col min="13830" max="13830" width="12.42578125" style="684" customWidth="1"/>
    <col min="13831" max="13832" width="11.28515625" style="684" customWidth="1"/>
    <col min="13833" max="13833" width="13.42578125" style="684" customWidth="1"/>
    <col min="13834" max="13839" width="11.28515625" style="684" customWidth="1"/>
    <col min="13840" max="13840" width="12.85546875" style="684" customWidth="1"/>
    <col min="13841" max="13842" width="11.28515625" style="684" customWidth="1"/>
    <col min="13843" max="13843" width="12.5703125" style="684" customWidth="1"/>
    <col min="13844" max="13844" width="12.42578125" style="684" customWidth="1"/>
    <col min="13845" max="14077" width="10.28515625" style="684" customWidth="1"/>
    <col min="14078" max="14078" width="5.42578125" style="684"/>
    <col min="14079" max="14079" width="5.42578125" style="684" customWidth="1"/>
    <col min="14080" max="14080" width="41.42578125" style="684" customWidth="1"/>
    <col min="14081" max="14083" width="0" style="684" hidden="1" customWidth="1"/>
    <col min="14084" max="14084" width="12.85546875" style="684" customWidth="1"/>
    <col min="14085" max="14085" width="10.85546875" style="684" customWidth="1"/>
    <col min="14086" max="14086" width="12.42578125" style="684" customWidth="1"/>
    <col min="14087" max="14088" width="11.28515625" style="684" customWidth="1"/>
    <col min="14089" max="14089" width="13.42578125" style="684" customWidth="1"/>
    <col min="14090" max="14095" width="11.28515625" style="684" customWidth="1"/>
    <col min="14096" max="14096" width="12.85546875" style="684" customWidth="1"/>
    <col min="14097" max="14098" width="11.28515625" style="684" customWidth="1"/>
    <col min="14099" max="14099" width="12.5703125" style="684" customWidth="1"/>
    <col min="14100" max="14100" width="12.42578125" style="684" customWidth="1"/>
    <col min="14101" max="14333" width="10.28515625" style="684" customWidth="1"/>
    <col min="14334" max="14334" width="5.42578125" style="684"/>
    <col min="14335" max="14335" width="5.42578125" style="684" customWidth="1"/>
    <col min="14336" max="14336" width="41.42578125" style="684" customWidth="1"/>
    <col min="14337" max="14339" width="0" style="684" hidden="1" customWidth="1"/>
    <col min="14340" max="14340" width="12.85546875" style="684" customWidth="1"/>
    <col min="14341" max="14341" width="10.85546875" style="684" customWidth="1"/>
    <col min="14342" max="14342" width="12.42578125" style="684" customWidth="1"/>
    <col min="14343" max="14344" width="11.28515625" style="684" customWidth="1"/>
    <col min="14345" max="14345" width="13.42578125" style="684" customWidth="1"/>
    <col min="14346" max="14351" width="11.28515625" style="684" customWidth="1"/>
    <col min="14352" max="14352" width="12.85546875" style="684" customWidth="1"/>
    <col min="14353" max="14354" width="11.28515625" style="684" customWidth="1"/>
    <col min="14355" max="14355" width="12.5703125" style="684" customWidth="1"/>
    <col min="14356" max="14356" width="12.42578125" style="684" customWidth="1"/>
    <col min="14357" max="14589" width="10.28515625" style="684" customWidth="1"/>
    <col min="14590" max="14590" width="5.42578125" style="684"/>
    <col min="14591" max="14591" width="5.42578125" style="684" customWidth="1"/>
    <col min="14592" max="14592" width="41.42578125" style="684" customWidth="1"/>
    <col min="14593" max="14595" width="0" style="684" hidden="1" customWidth="1"/>
    <col min="14596" max="14596" width="12.85546875" style="684" customWidth="1"/>
    <col min="14597" max="14597" width="10.85546875" style="684" customWidth="1"/>
    <col min="14598" max="14598" width="12.42578125" style="684" customWidth="1"/>
    <col min="14599" max="14600" width="11.28515625" style="684" customWidth="1"/>
    <col min="14601" max="14601" width="13.42578125" style="684" customWidth="1"/>
    <col min="14602" max="14607" width="11.28515625" style="684" customWidth="1"/>
    <col min="14608" max="14608" width="12.85546875" style="684" customWidth="1"/>
    <col min="14609" max="14610" width="11.28515625" style="684" customWidth="1"/>
    <col min="14611" max="14611" width="12.5703125" style="684" customWidth="1"/>
    <col min="14612" max="14612" width="12.42578125" style="684" customWidth="1"/>
    <col min="14613" max="14845" width="10.28515625" style="684" customWidth="1"/>
    <col min="14846" max="14846" width="5.42578125" style="684"/>
    <col min="14847" max="14847" width="5.42578125" style="684" customWidth="1"/>
    <col min="14848" max="14848" width="41.42578125" style="684" customWidth="1"/>
    <col min="14849" max="14851" width="0" style="684" hidden="1" customWidth="1"/>
    <col min="14852" max="14852" width="12.85546875" style="684" customWidth="1"/>
    <col min="14853" max="14853" width="10.85546875" style="684" customWidth="1"/>
    <col min="14854" max="14854" width="12.42578125" style="684" customWidth="1"/>
    <col min="14855" max="14856" width="11.28515625" style="684" customWidth="1"/>
    <col min="14857" max="14857" width="13.42578125" style="684" customWidth="1"/>
    <col min="14858" max="14863" width="11.28515625" style="684" customWidth="1"/>
    <col min="14864" max="14864" width="12.85546875" style="684" customWidth="1"/>
    <col min="14865" max="14866" width="11.28515625" style="684" customWidth="1"/>
    <col min="14867" max="14867" width="12.5703125" style="684" customWidth="1"/>
    <col min="14868" max="14868" width="12.42578125" style="684" customWidth="1"/>
    <col min="14869" max="15101" width="10.28515625" style="684" customWidth="1"/>
    <col min="15102" max="15102" width="5.42578125" style="684"/>
    <col min="15103" max="15103" width="5.42578125" style="684" customWidth="1"/>
    <col min="15104" max="15104" width="41.42578125" style="684" customWidth="1"/>
    <col min="15105" max="15107" width="0" style="684" hidden="1" customWidth="1"/>
    <col min="15108" max="15108" width="12.85546875" style="684" customWidth="1"/>
    <col min="15109" max="15109" width="10.85546875" style="684" customWidth="1"/>
    <col min="15110" max="15110" width="12.42578125" style="684" customWidth="1"/>
    <col min="15111" max="15112" width="11.28515625" style="684" customWidth="1"/>
    <col min="15113" max="15113" width="13.42578125" style="684" customWidth="1"/>
    <col min="15114" max="15119" width="11.28515625" style="684" customWidth="1"/>
    <col min="15120" max="15120" width="12.85546875" style="684" customWidth="1"/>
    <col min="15121" max="15122" width="11.28515625" style="684" customWidth="1"/>
    <col min="15123" max="15123" width="12.5703125" style="684" customWidth="1"/>
    <col min="15124" max="15124" width="12.42578125" style="684" customWidth="1"/>
    <col min="15125" max="15357" width="10.28515625" style="684" customWidth="1"/>
    <col min="15358" max="15358" width="5.42578125" style="684"/>
    <col min="15359" max="15359" width="5.42578125" style="684" customWidth="1"/>
    <col min="15360" max="15360" width="41.42578125" style="684" customWidth="1"/>
    <col min="15361" max="15363" width="0" style="684" hidden="1" customWidth="1"/>
    <col min="15364" max="15364" width="12.85546875" style="684" customWidth="1"/>
    <col min="15365" max="15365" width="10.85546875" style="684" customWidth="1"/>
    <col min="15366" max="15366" width="12.42578125" style="684" customWidth="1"/>
    <col min="15367" max="15368" width="11.28515625" style="684" customWidth="1"/>
    <col min="15369" max="15369" width="13.42578125" style="684" customWidth="1"/>
    <col min="15370" max="15375" width="11.28515625" style="684" customWidth="1"/>
    <col min="15376" max="15376" width="12.85546875" style="684" customWidth="1"/>
    <col min="15377" max="15378" width="11.28515625" style="684" customWidth="1"/>
    <col min="15379" max="15379" width="12.5703125" style="684" customWidth="1"/>
    <col min="15380" max="15380" width="12.42578125" style="684" customWidth="1"/>
    <col min="15381" max="15613" width="10.28515625" style="684" customWidth="1"/>
    <col min="15614" max="15614" width="5.42578125" style="684"/>
    <col min="15615" max="15615" width="5.42578125" style="684" customWidth="1"/>
    <col min="15616" max="15616" width="41.42578125" style="684" customWidth="1"/>
    <col min="15617" max="15619" width="0" style="684" hidden="1" customWidth="1"/>
    <col min="15620" max="15620" width="12.85546875" style="684" customWidth="1"/>
    <col min="15621" max="15621" width="10.85546875" style="684" customWidth="1"/>
    <col min="15622" max="15622" width="12.42578125" style="684" customWidth="1"/>
    <col min="15623" max="15624" width="11.28515625" style="684" customWidth="1"/>
    <col min="15625" max="15625" width="13.42578125" style="684" customWidth="1"/>
    <col min="15626" max="15631" width="11.28515625" style="684" customWidth="1"/>
    <col min="15632" max="15632" width="12.85546875" style="684" customWidth="1"/>
    <col min="15633" max="15634" width="11.28515625" style="684" customWidth="1"/>
    <col min="15635" max="15635" width="12.5703125" style="684" customWidth="1"/>
    <col min="15636" max="15636" width="12.42578125" style="684" customWidth="1"/>
    <col min="15637" max="15869" width="10.28515625" style="684" customWidth="1"/>
    <col min="15870" max="15870" width="5.42578125" style="684"/>
    <col min="15871" max="15871" width="5.42578125" style="684" customWidth="1"/>
    <col min="15872" max="15872" width="41.42578125" style="684" customWidth="1"/>
    <col min="15873" max="15875" width="0" style="684" hidden="1" customWidth="1"/>
    <col min="15876" max="15876" width="12.85546875" style="684" customWidth="1"/>
    <col min="15877" max="15877" width="10.85546875" style="684" customWidth="1"/>
    <col min="15878" max="15878" width="12.42578125" style="684" customWidth="1"/>
    <col min="15879" max="15880" width="11.28515625" style="684" customWidth="1"/>
    <col min="15881" max="15881" width="13.42578125" style="684" customWidth="1"/>
    <col min="15882" max="15887" width="11.28515625" style="684" customWidth="1"/>
    <col min="15888" max="15888" width="12.85546875" style="684" customWidth="1"/>
    <col min="15889" max="15890" width="11.28515625" style="684" customWidth="1"/>
    <col min="15891" max="15891" width="12.5703125" style="684" customWidth="1"/>
    <col min="15892" max="15892" width="12.42578125" style="684" customWidth="1"/>
    <col min="15893" max="16125" width="10.28515625" style="684" customWidth="1"/>
    <col min="16126" max="16126" width="5.42578125" style="684"/>
    <col min="16127" max="16127" width="5.42578125" style="684" customWidth="1"/>
    <col min="16128" max="16128" width="41.42578125" style="684" customWidth="1"/>
    <col min="16129" max="16131" width="0" style="684" hidden="1" customWidth="1"/>
    <col min="16132" max="16132" width="12.85546875" style="684" customWidth="1"/>
    <col min="16133" max="16133" width="10.85546875" style="684" customWidth="1"/>
    <col min="16134" max="16134" width="12.42578125" style="684" customWidth="1"/>
    <col min="16135" max="16136" width="11.28515625" style="684" customWidth="1"/>
    <col min="16137" max="16137" width="13.42578125" style="684" customWidth="1"/>
    <col min="16138" max="16143" width="11.28515625" style="684" customWidth="1"/>
    <col min="16144" max="16144" width="12.85546875" style="684" customWidth="1"/>
    <col min="16145" max="16146" width="11.28515625" style="684" customWidth="1"/>
    <col min="16147" max="16147" width="12.5703125" style="684" customWidth="1"/>
    <col min="16148" max="16148" width="12.42578125" style="684" customWidth="1"/>
    <col min="16149" max="16381" width="10.28515625" style="684" customWidth="1"/>
    <col min="16382" max="16384" width="5.42578125" style="684"/>
  </cols>
  <sheetData>
    <row r="1" spans="1:21">
      <c r="B1" s="1110"/>
      <c r="C1" s="1110"/>
      <c r="D1" s="1110"/>
      <c r="E1" s="1110"/>
      <c r="F1" s="685"/>
      <c r="G1" s="686"/>
      <c r="H1" s="686"/>
      <c r="I1" s="687"/>
      <c r="M1" s="687"/>
      <c r="N1" s="687"/>
      <c r="O1" s="1111" t="s">
        <v>954</v>
      </c>
      <c r="P1" s="1111"/>
      <c r="Q1" s="1111"/>
      <c r="R1" s="1111"/>
      <c r="S1" s="1111"/>
      <c r="T1" s="1111"/>
      <c r="U1" s="1111"/>
    </row>
    <row r="2" spans="1:21">
      <c r="B2" s="1112" t="s">
        <v>955</v>
      </c>
      <c r="C2" s="1112"/>
      <c r="D2" s="1112"/>
      <c r="E2" s="1112"/>
      <c r="F2" s="1112"/>
      <c r="G2" s="1112"/>
      <c r="H2" s="1112"/>
      <c r="I2" s="1112"/>
      <c r="J2" s="1112"/>
      <c r="K2" s="1112"/>
      <c r="L2" s="1112"/>
      <c r="M2" s="1112"/>
      <c r="N2" s="1112"/>
      <c r="O2" s="1112"/>
      <c r="P2" s="1112"/>
      <c r="Q2" s="1112"/>
      <c r="R2" s="1112"/>
      <c r="S2" s="1112"/>
      <c r="T2" s="1112"/>
      <c r="U2" s="1112"/>
    </row>
    <row r="3" spans="1:21">
      <c r="A3" s="1043" t="str">
        <f>'09e. luong tinh'!A4:H4</f>
        <v>(Kèm theo Tờ trình số         /TTr-UBND ngày      tháng       năm 2023 của UBND tỉnh)</v>
      </c>
      <c r="B3" s="1044"/>
      <c r="C3" s="1044"/>
      <c r="D3" s="1044"/>
      <c r="E3" s="1044"/>
      <c r="F3" s="1044"/>
      <c r="G3" s="1044"/>
      <c r="H3" s="1044"/>
      <c r="I3" s="1044"/>
      <c r="J3" s="1044"/>
      <c r="K3" s="1044"/>
      <c r="L3" s="1044"/>
      <c r="M3" s="1044"/>
      <c r="N3" s="1044"/>
      <c r="O3" s="1044"/>
      <c r="P3" s="1044"/>
      <c r="Q3" s="1044"/>
      <c r="R3" s="1044"/>
      <c r="S3" s="1044"/>
      <c r="T3" s="1044"/>
      <c r="U3" s="1044"/>
    </row>
    <row r="4" spans="1:21">
      <c r="B4" s="687"/>
      <c r="C4" s="687"/>
      <c r="D4" s="687"/>
      <c r="E4" s="687"/>
      <c r="F4" s="686"/>
      <c r="G4" s="686"/>
      <c r="H4" s="686"/>
      <c r="I4" s="686"/>
      <c r="J4" s="686"/>
      <c r="K4" s="686"/>
      <c r="L4" s="686"/>
      <c r="M4" s="686"/>
      <c r="N4" s="686"/>
      <c r="O4" s="686"/>
      <c r="P4" s="686"/>
      <c r="Q4" s="686"/>
      <c r="R4" s="686"/>
      <c r="S4" s="1113" t="s">
        <v>67</v>
      </c>
      <c r="T4" s="1113"/>
      <c r="U4" s="1113"/>
    </row>
    <row r="5" spans="1:21" s="690" customFormat="1" ht="63">
      <c r="A5" s="688" t="s">
        <v>3</v>
      </c>
      <c r="B5" s="688" t="s">
        <v>529</v>
      </c>
      <c r="C5" s="688" t="s">
        <v>956</v>
      </c>
      <c r="D5" s="688" t="s">
        <v>957</v>
      </c>
      <c r="E5" s="688" t="s">
        <v>958</v>
      </c>
      <c r="F5" s="688" t="s">
        <v>530</v>
      </c>
      <c r="G5" s="688" t="s">
        <v>959</v>
      </c>
      <c r="H5" s="688" t="s">
        <v>960</v>
      </c>
      <c r="I5" s="688" t="s">
        <v>961</v>
      </c>
      <c r="J5" s="688" t="s">
        <v>962</v>
      </c>
      <c r="K5" s="689" t="s">
        <v>963</v>
      </c>
      <c r="L5" s="689" t="s">
        <v>964</v>
      </c>
      <c r="M5" s="689" t="s">
        <v>965</v>
      </c>
      <c r="N5" s="689" t="s">
        <v>966</v>
      </c>
      <c r="O5" s="689" t="s">
        <v>967</v>
      </c>
      <c r="P5" s="689" t="s">
        <v>968</v>
      </c>
      <c r="Q5" s="689" t="s">
        <v>969</v>
      </c>
      <c r="R5" s="689" t="s">
        <v>970</v>
      </c>
      <c r="S5" s="689" t="s">
        <v>971</v>
      </c>
      <c r="T5" s="689" t="s">
        <v>972</v>
      </c>
      <c r="U5" s="688" t="s">
        <v>170</v>
      </c>
    </row>
    <row r="6" spans="1:21" s="694" customFormat="1">
      <c r="A6" s="691"/>
      <c r="B6" s="692" t="s">
        <v>973</v>
      </c>
      <c r="C6" s="692"/>
      <c r="D6" s="692"/>
      <c r="E6" s="692"/>
      <c r="F6" s="693">
        <f t="shared" ref="F6:U6" si="0">F7+F62+F74+F118</f>
        <v>4965871</v>
      </c>
      <c r="G6" s="693">
        <f t="shared" si="0"/>
        <v>52418</v>
      </c>
      <c r="H6" s="693">
        <f t="shared" si="0"/>
        <v>4913453</v>
      </c>
      <c r="I6" s="693">
        <f t="shared" si="0"/>
        <v>71543</v>
      </c>
      <c r="J6" s="693">
        <f t="shared" si="0"/>
        <v>115610</v>
      </c>
      <c r="K6" s="693">
        <f t="shared" si="0"/>
        <v>1466524</v>
      </c>
      <c r="L6" s="693">
        <f t="shared" si="0"/>
        <v>595248</v>
      </c>
      <c r="M6" s="693">
        <f t="shared" si="0"/>
        <v>62494</v>
      </c>
      <c r="N6" s="693">
        <f t="shared" si="0"/>
        <v>232117</v>
      </c>
      <c r="O6" s="693">
        <f t="shared" si="0"/>
        <v>29903</v>
      </c>
      <c r="P6" s="693">
        <f t="shared" si="0"/>
        <v>90175</v>
      </c>
      <c r="Q6" s="693">
        <f t="shared" si="0"/>
        <v>114876</v>
      </c>
      <c r="R6" s="693">
        <f t="shared" si="0"/>
        <v>1485345</v>
      </c>
      <c r="S6" s="693">
        <f t="shared" si="0"/>
        <v>119356</v>
      </c>
      <c r="T6" s="693">
        <f t="shared" si="0"/>
        <v>495740</v>
      </c>
      <c r="U6" s="693">
        <f t="shared" si="0"/>
        <v>34522</v>
      </c>
    </row>
    <row r="7" spans="1:21" s="696" customFormat="1">
      <c r="A7" s="692" t="s">
        <v>20</v>
      </c>
      <c r="B7" s="695" t="s">
        <v>974</v>
      </c>
      <c r="C7" s="695"/>
      <c r="D7" s="693">
        <f t="shared" ref="D7:I7" si="1">SUM(D8:D61)</f>
        <v>-297708.46214176004</v>
      </c>
      <c r="E7" s="693">
        <f t="shared" si="1"/>
        <v>2184410.4621417597</v>
      </c>
      <c r="F7" s="693">
        <f t="shared" si="1"/>
        <v>2146552</v>
      </c>
      <c r="G7" s="693">
        <f t="shared" si="1"/>
        <v>2240</v>
      </c>
      <c r="H7" s="693">
        <f t="shared" si="1"/>
        <v>2144312</v>
      </c>
      <c r="I7" s="693">
        <f t="shared" si="1"/>
        <v>45543</v>
      </c>
      <c r="J7" s="693">
        <f t="shared" ref="J7:U7" si="2">SUM(J8:J61)</f>
        <v>20099</v>
      </c>
      <c r="K7" s="693">
        <f t="shared" si="2"/>
        <v>586959</v>
      </c>
      <c r="L7" s="693">
        <f t="shared" si="2"/>
        <v>339248</v>
      </c>
      <c r="M7" s="693">
        <f t="shared" si="2"/>
        <v>17449</v>
      </c>
      <c r="N7" s="693">
        <f t="shared" si="2"/>
        <v>131514</v>
      </c>
      <c r="O7" s="693">
        <f t="shared" si="2"/>
        <v>28994</v>
      </c>
      <c r="P7" s="693">
        <f t="shared" si="2"/>
        <v>90175</v>
      </c>
      <c r="Q7" s="693">
        <f t="shared" si="2"/>
        <v>86555</v>
      </c>
      <c r="R7" s="693">
        <f t="shared" si="2"/>
        <v>317593</v>
      </c>
      <c r="S7" s="693">
        <f t="shared" si="2"/>
        <v>45356</v>
      </c>
      <c r="T7" s="693">
        <f t="shared" si="2"/>
        <v>417827</v>
      </c>
      <c r="U7" s="693">
        <f t="shared" si="2"/>
        <v>17000</v>
      </c>
    </row>
    <row r="8" spans="1:21">
      <c r="A8" s="697">
        <v>1</v>
      </c>
      <c r="B8" s="698" t="s">
        <v>975</v>
      </c>
      <c r="C8" s="698"/>
      <c r="D8" s="698"/>
      <c r="E8" s="698"/>
      <c r="F8" s="699">
        <f t="shared" ref="F8:F68" si="3">G8+H8</f>
        <v>124671</v>
      </c>
      <c r="G8" s="700"/>
      <c r="H8" s="699">
        <f t="shared" ref="H8:H61" si="4">SUM(I8:U8)</f>
        <v>124671</v>
      </c>
      <c r="I8" s="700"/>
      <c r="J8" s="700"/>
      <c r="K8" s="700">
        <v>244</v>
      </c>
      <c r="L8" s="700">
        <v>5842</v>
      </c>
      <c r="M8" s="700"/>
      <c r="N8" s="700">
        <v>38725</v>
      </c>
      <c r="O8" s="700"/>
      <c r="P8" s="700"/>
      <c r="Q8" s="700"/>
      <c r="R8" s="700"/>
      <c r="S8" s="700"/>
      <c r="T8" s="700">
        <v>79860</v>
      </c>
      <c r="U8" s="700"/>
    </row>
    <row r="9" spans="1:21">
      <c r="A9" s="697">
        <v>2</v>
      </c>
      <c r="B9" s="698" t="s">
        <v>410</v>
      </c>
      <c r="C9" s="698"/>
      <c r="D9" s="698"/>
      <c r="E9" s="698"/>
      <c r="F9" s="699">
        <f t="shared" si="3"/>
        <v>22799</v>
      </c>
      <c r="G9" s="700"/>
      <c r="H9" s="699">
        <f>SUM(I9:U9)</f>
        <v>22799</v>
      </c>
      <c r="I9" s="700"/>
      <c r="J9" s="700">
        <f>22799-Q9-S9</f>
        <v>20099</v>
      </c>
      <c r="K9" s="700"/>
      <c r="L9" s="700"/>
      <c r="M9" s="700"/>
      <c r="N9" s="700"/>
      <c r="O9" s="700"/>
      <c r="P9" s="700"/>
      <c r="Q9" s="700">
        <v>1200</v>
      </c>
      <c r="R9" s="700"/>
      <c r="S9" s="700">
        <v>1500</v>
      </c>
      <c r="T9" s="700"/>
      <c r="U9" s="700"/>
    </row>
    <row r="10" spans="1:21">
      <c r="A10" s="697">
        <v>3</v>
      </c>
      <c r="B10" s="698" t="s">
        <v>976</v>
      </c>
      <c r="C10" s="698"/>
      <c r="D10" s="698"/>
      <c r="E10" s="698"/>
      <c r="F10" s="699">
        <f t="shared" si="3"/>
        <v>49198</v>
      </c>
      <c r="G10" s="700"/>
      <c r="H10" s="699">
        <f t="shared" si="4"/>
        <v>49198</v>
      </c>
      <c r="I10" s="700">
        <f>49198-K10</f>
        <v>45543</v>
      </c>
      <c r="J10" s="700"/>
      <c r="K10" s="700">
        <v>3655</v>
      </c>
      <c r="L10" s="700"/>
      <c r="M10" s="700"/>
      <c r="N10" s="700"/>
      <c r="O10" s="700"/>
      <c r="P10" s="700"/>
      <c r="Q10" s="700"/>
      <c r="R10" s="700"/>
      <c r="S10" s="700"/>
      <c r="T10" s="700"/>
      <c r="U10" s="700"/>
    </row>
    <row r="11" spans="1:21" ht="31.5">
      <c r="A11" s="697">
        <v>4</v>
      </c>
      <c r="B11" s="701" t="s">
        <v>977</v>
      </c>
      <c r="C11" s="698"/>
      <c r="D11" s="698">
        <f>F11-E11</f>
        <v>16056</v>
      </c>
      <c r="E11" s="698">
        <v>4747</v>
      </c>
      <c r="F11" s="699">
        <f t="shared" si="3"/>
        <v>20803</v>
      </c>
      <c r="G11" s="700"/>
      <c r="H11" s="699">
        <f t="shared" si="4"/>
        <v>20803</v>
      </c>
      <c r="I11" s="700"/>
      <c r="J11" s="700"/>
      <c r="K11" s="700"/>
      <c r="L11" s="700"/>
      <c r="M11" s="700"/>
      <c r="N11" s="700"/>
      <c r="O11" s="700"/>
      <c r="P11" s="700"/>
      <c r="Q11" s="700"/>
      <c r="R11" s="700"/>
      <c r="S11" s="700"/>
      <c r="T11" s="700">
        <v>20803</v>
      </c>
      <c r="U11" s="700"/>
    </row>
    <row r="12" spans="1:21">
      <c r="A12" s="697">
        <v>5</v>
      </c>
      <c r="B12" s="698" t="s">
        <v>887</v>
      </c>
      <c r="C12" s="698" t="s">
        <v>978</v>
      </c>
      <c r="D12" s="698">
        <f t="shared" ref="D12:D55" si="5">F12-E12</f>
        <v>-14373</v>
      </c>
      <c r="E12" s="698">
        <v>48843</v>
      </c>
      <c r="F12" s="699">
        <f t="shared" si="3"/>
        <v>34470</v>
      </c>
      <c r="G12" s="700"/>
      <c r="H12" s="699">
        <f t="shared" si="4"/>
        <v>34470</v>
      </c>
      <c r="I12" s="700"/>
      <c r="J12" s="700"/>
      <c r="K12" s="700"/>
      <c r="L12" s="700"/>
      <c r="M12" s="700"/>
      <c r="N12" s="700">
        <v>3344</v>
      </c>
      <c r="O12" s="700"/>
      <c r="P12" s="700"/>
      <c r="Q12" s="700"/>
      <c r="R12" s="700">
        <v>5332</v>
      </c>
      <c r="S12" s="700"/>
      <c r="T12" s="700">
        <v>25794</v>
      </c>
      <c r="U12" s="700"/>
    </row>
    <row r="13" spans="1:21">
      <c r="A13" s="697">
        <v>6</v>
      </c>
      <c r="B13" s="698" t="s">
        <v>889</v>
      </c>
      <c r="C13" s="310" t="s">
        <v>979</v>
      </c>
      <c r="D13" s="698">
        <f t="shared" si="5"/>
        <v>-34245</v>
      </c>
      <c r="E13" s="698">
        <v>149610</v>
      </c>
      <c r="F13" s="699">
        <f t="shared" si="3"/>
        <v>115365</v>
      </c>
      <c r="G13" s="700"/>
      <c r="H13" s="699">
        <f t="shared" si="4"/>
        <v>115365</v>
      </c>
      <c r="I13" s="700"/>
      <c r="J13" s="700"/>
      <c r="K13" s="700">
        <v>580</v>
      </c>
      <c r="L13" s="700"/>
      <c r="M13" s="700"/>
      <c r="N13" s="700"/>
      <c r="O13" s="700"/>
      <c r="P13" s="700"/>
      <c r="Q13" s="700"/>
      <c r="R13" s="700">
        <v>63501</v>
      </c>
      <c r="S13" s="700"/>
      <c r="T13" s="700">
        <v>51284</v>
      </c>
      <c r="U13" s="700"/>
    </row>
    <row r="14" spans="1:21">
      <c r="A14" s="697">
        <v>7</v>
      </c>
      <c r="B14" s="698" t="s">
        <v>896</v>
      </c>
      <c r="C14" s="698" t="s">
        <v>980</v>
      </c>
      <c r="D14" s="698">
        <f t="shared" si="5"/>
        <v>-2696</v>
      </c>
      <c r="E14" s="698">
        <v>16437</v>
      </c>
      <c r="F14" s="699">
        <f t="shared" si="3"/>
        <v>13741</v>
      </c>
      <c r="G14" s="700"/>
      <c r="H14" s="699">
        <f t="shared" si="4"/>
        <v>13741</v>
      </c>
      <c r="I14" s="700"/>
      <c r="J14" s="700"/>
      <c r="K14" s="700">
        <v>0</v>
      </c>
      <c r="L14" s="700"/>
      <c r="M14" s="700"/>
      <c r="N14" s="700"/>
      <c r="O14" s="700"/>
      <c r="P14" s="700"/>
      <c r="Q14" s="700"/>
      <c r="R14" s="700">
        <v>5078</v>
      </c>
      <c r="S14" s="700"/>
      <c r="T14" s="700">
        <v>8663</v>
      </c>
      <c r="U14" s="700"/>
    </row>
    <row r="15" spans="1:21">
      <c r="A15" s="697">
        <v>8</v>
      </c>
      <c r="B15" s="698" t="s">
        <v>736</v>
      </c>
      <c r="C15" s="310" t="s">
        <v>981</v>
      </c>
      <c r="D15" s="698">
        <f t="shared" si="5"/>
        <v>3064</v>
      </c>
      <c r="E15" s="698">
        <v>10111</v>
      </c>
      <c r="F15" s="699">
        <f t="shared" si="3"/>
        <v>13175</v>
      </c>
      <c r="G15" s="700"/>
      <c r="H15" s="699">
        <f t="shared" si="4"/>
        <v>13175</v>
      </c>
      <c r="I15" s="700"/>
      <c r="J15" s="700"/>
      <c r="K15" s="700"/>
      <c r="L15" s="700"/>
      <c r="M15" s="700"/>
      <c r="N15" s="700"/>
      <c r="O15" s="700"/>
      <c r="P15" s="700"/>
      <c r="Q15" s="700"/>
      <c r="R15" s="700">
        <v>6271</v>
      </c>
      <c r="S15" s="700"/>
      <c r="T15" s="700">
        <v>6904</v>
      </c>
      <c r="U15" s="700"/>
    </row>
    <row r="16" spans="1:21">
      <c r="A16" s="697">
        <v>9</v>
      </c>
      <c r="B16" s="698" t="s">
        <v>897</v>
      </c>
      <c r="C16" s="698" t="s">
        <v>982</v>
      </c>
      <c r="D16" s="698">
        <f t="shared" si="5"/>
        <v>3255</v>
      </c>
      <c r="E16" s="698">
        <v>18224</v>
      </c>
      <c r="F16" s="699">
        <f t="shared" si="3"/>
        <v>21479</v>
      </c>
      <c r="G16" s="700"/>
      <c r="H16" s="699">
        <f t="shared" si="4"/>
        <v>21479</v>
      </c>
      <c r="I16" s="700"/>
      <c r="J16" s="700"/>
      <c r="K16" s="700"/>
      <c r="L16" s="700"/>
      <c r="M16" s="700"/>
      <c r="N16" s="700"/>
      <c r="O16" s="700"/>
      <c r="P16" s="700"/>
      <c r="Q16" s="700"/>
      <c r="R16" s="700">
        <v>14123</v>
      </c>
      <c r="S16" s="700"/>
      <c r="T16" s="700">
        <v>7356</v>
      </c>
      <c r="U16" s="700"/>
    </row>
    <row r="17" spans="1:21">
      <c r="A17" s="697">
        <v>10</v>
      </c>
      <c r="B17" s="698" t="s">
        <v>898</v>
      </c>
      <c r="C17" s="698" t="s">
        <v>983</v>
      </c>
      <c r="D17" s="698">
        <f t="shared" si="5"/>
        <v>3397</v>
      </c>
      <c r="E17" s="698">
        <v>12489</v>
      </c>
      <c r="F17" s="699">
        <f t="shared" si="3"/>
        <v>15886</v>
      </c>
      <c r="G17" s="700"/>
      <c r="H17" s="699">
        <f t="shared" si="4"/>
        <v>15886</v>
      </c>
      <c r="I17" s="700"/>
      <c r="J17" s="700"/>
      <c r="K17" s="700">
        <v>0</v>
      </c>
      <c r="L17" s="700"/>
      <c r="M17" s="700">
        <v>8067</v>
      </c>
      <c r="N17" s="700"/>
      <c r="O17" s="700"/>
      <c r="P17" s="700"/>
      <c r="Q17" s="700"/>
      <c r="R17" s="700"/>
      <c r="S17" s="700"/>
      <c r="T17" s="700">
        <v>7819</v>
      </c>
      <c r="U17" s="700"/>
    </row>
    <row r="18" spans="1:21">
      <c r="A18" s="697">
        <v>11</v>
      </c>
      <c r="B18" s="698" t="s">
        <v>623</v>
      </c>
      <c r="C18" s="698" t="s">
        <v>984</v>
      </c>
      <c r="D18" s="698">
        <f t="shared" si="5"/>
        <v>913</v>
      </c>
      <c r="E18" s="698">
        <v>15400</v>
      </c>
      <c r="F18" s="699">
        <f t="shared" si="3"/>
        <v>16313</v>
      </c>
      <c r="G18" s="700"/>
      <c r="H18" s="699">
        <f t="shared" si="4"/>
        <v>16313</v>
      </c>
      <c r="I18" s="700"/>
      <c r="J18" s="700"/>
      <c r="K18" s="700"/>
      <c r="L18" s="700"/>
      <c r="M18" s="700"/>
      <c r="N18" s="700"/>
      <c r="O18" s="700"/>
      <c r="P18" s="700"/>
      <c r="Q18" s="700"/>
      <c r="R18" s="700">
        <v>3034</v>
      </c>
      <c r="S18" s="700"/>
      <c r="T18" s="700">
        <v>13279</v>
      </c>
      <c r="U18" s="700"/>
    </row>
    <row r="19" spans="1:21">
      <c r="A19" s="697">
        <v>12</v>
      </c>
      <c r="B19" s="698" t="s">
        <v>630</v>
      </c>
      <c r="C19" s="698" t="s">
        <v>985</v>
      </c>
      <c r="D19" s="698">
        <f t="shared" si="5"/>
        <v>5477</v>
      </c>
      <c r="E19" s="698">
        <v>7742</v>
      </c>
      <c r="F19" s="699">
        <f t="shared" si="3"/>
        <v>13219</v>
      </c>
      <c r="G19" s="700"/>
      <c r="H19" s="699">
        <f t="shared" si="4"/>
        <v>13219</v>
      </c>
      <c r="I19" s="700"/>
      <c r="J19" s="700"/>
      <c r="K19" s="700"/>
      <c r="L19" s="700"/>
      <c r="M19" s="700"/>
      <c r="N19" s="700"/>
      <c r="O19" s="700"/>
      <c r="P19" s="700"/>
      <c r="Q19" s="700"/>
      <c r="R19" s="700">
        <v>4150</v>
      </c>
      <c r="S19" s="700"/>
      <c r="T19" s="700">
        <v>9069</v>
      </c>
      <c r="U19" s="700"/>
    </row>
    <row r="20" spans="1:21">
      <c r="A20" s="697">
        <v>13</v>
      </c>
      <c r="B20" s="698" t="s">
        <v>900</v>
      </c>
      <c r="C20" s="698" t="s">
        <v>986</v>
      </c>
      <c r="D20" s="698">
        <f t="shared" si="5"/>
        <v>9684</v>
      </c>
      <c r="E20" s="698">
        <v>23693</v>
      </c>
      <c r="F20" s="699">
        <f t="shared" si="3"/>
        <v>33377</v>
      </c>
      <c r="G20" s="700"/>
      <c r="H20" s="699">
        <f t="shared" si="4"/>
        <v>33377</v>
      </c>
      <c r="I20" s="700"/>
      <c r="J20" s="700"/>
      <c r="K20" s="700"/>
      <c r="L20" s="700"/>
      <c r="M20" s="700"/>
      <c r="N20" s="700"/>
      <c r="O20" s="700"/>
      <c r="P20" s="700"/>
      <c r="Q20" s="700"/>
      <c r="R20" s="700">
        <v>23909</v>
      </c>
      <c r="S20" s="700"/>
      <c r="T20" s="700">
        <v>9468</v>
      </c>
      <c r="U20" s="700"/>
    </row>
    <row r="21" spans="1:21">
      <c r="A21" s="697">
        <v>14</v>
      </c>
      <c r="B21" s="698" t="s">
        <v>901</v>
      </c>
      <c r="C21" s="698" t="s">
        <v>987</v>
      </c>
      <c r="D21" s="698">
        <f t="shared" si="5"/>
        <v>-391091</v>
      </c>
      <c r="E21" s="698">
        <v>911430</v>
      </c>
      <c r="F21" s="699">
        <f t="shared" si="3"/>
        <v>520339</v>
      </c>
      <c r="G21" s="700"/>
      <c r="H21" s="699">
        <f t="shared" si="4"/>
        <v>520339</v>
      </c>
      <c r="I21" s="700"/>
      <c r="J21" s="700"/>
      <c r="K21" s="700">
        <v>508012</v>
      </c>
      <c r="L21" s="700"/>
      <c r="M21" s="700"/>
      <c r="N21" s="700"/>
      <c r="O21" s="700"/>
      <c r="P21" s="700"/>
      <c r="Q21" s="700"/>
      <c r="R21" s="700"/>
      <c r="S21" s="700"/>
      <c r="T21" s="700">
        <v>12327</v>
      </c>
      <c r="U21" s="700"/>
    </row>
    <row r="22" spans="1:21">
      <c r="A22" s="697">
        <v>15</v>
      </c>
      <c r="B22" s="698" t="s">
        <v>641</v>
      </c>
      <c r="C22" s="698" t="s">
        <v>988</v>
      </c>
      <c r="D22" s="698">
        <f t="shared" si="5"/>
        <v>51163</v>
      </c>
      <c r="E22" s="698">
        <v>285716</v>
      </c>
      <c r="F22" s="699">
        <f t="shared" si="3"/>
        <v>336879</v>
      </c>
      <c r="G22" s="700"/>
      <c r="H22" s="699">
        <f t="shared" si="4"/>
        <v>336879</v>
      </c>
      <c r="I22" s="700"/>
      <c r="J22" s="700"/>
      <c r="K22" s="700"/>
      <c r="L22" s="700">
        <v>325251</v>
      </c>
      <c r="M22" s="700"/>
      <c r="N22" s="700"/>
      <c r="O22" s="700"/>
      <c r="P22" s="700"/>
      <c r="Q22" s="700">
        <v>2126</v>
      </c>
      <c r="R22" s="700"/>
      <c r="S22" s="700">
        <v>507</v>
      </c>
      <c r="T22" s="700">
        <v>8995</v>
      </c>
      <c r="U22" s="700"/>
    </row>
    <row r="23" spans="1:21">
      <c r="A23" s="697">
        <v>16</v>
      </c>
      <c r="B23" s="698" t="s">
        <v>906</v>
      </c>
      <c r="C23" s="698" t="s">
        <v>989</v>
      </c>
      <c r="D23" s="698">
        <f t="shared" si="5"/>
        <v>51028</v>
      </c>
      <c r="E23" s="698">
        <v>94888</v>
      </c>
      <c r="F23" s="699">
        <f t="shared" si="3"/>
        <v>145916</v>
      </c>
      <c r="G23" s="700"/>
      <c r="H23" s="699">
        <f t="shared" si="4"/>
        <v>145916</v>
      </c>
      <c r="I23" s="700"/>
      <c r="J23" s="700"/>
      <c r="K23" s="700">
        <v>45380</v>
      </c>
      <c r="L23" s="700"/>
      <c r="M23" s="700"/>
      <c r="N23" s="700"/>
      <c r="O23" s="700"/>
      <c r="P23" s="700"/>
      <c r="Q23" s="700">
        <v>82339</v>
      </c>
      <c r="R23" s="700">
        <v>5701</v>
      </c>
      <c r="S23" s="700"/>
      <c r="T23" s="700">
        <v>12496</v>
      </c>
      <c r="U23" s="700"/>
    </row>
    <row r="24" spans="1:21">
      <c r="A24" s="697">
        <v>17</v>
      </c>
      <c r="B24" s="698" t="s">
        <v>990</v>
      </c>
      <c r="C24" s="702" t="s">
        <v>991</v>
      </c>
      <c r="D24" s="698">
        <f t="shared" si="5"/>
        <v>11670</v>
      </c>
      <c r="E24" s="698">
        <v>151665</v>
      </c>
      <c r="F24" s="699">
        <f t="shared" si="3"/>
        <v>163335</v>
      </c>
      <c r="G24" s="700"/>
      <c r="H24" s="699">
        <f t="shared" si="4"/>
        <v>163335</v>
      </c>
      <c r="I24" s="700"/>
      <c r="J24" s="700"/>
      <c r="K24" s="700">
        <v>8676</v>
      </c>
      <c r="L24" s="700">
        <v>653</v>
      </c>
      <c r="M24" s="700"/>
      <c r="N24" s="703">
        <v>53370</v>
      </c>
      <c r="O24" s="700"/>
      <c r="P24" s="700">
        <v>90175</v>
      </c>
      <c r="Q24" s="700"/>
      <c r="R24" s="700">
        <v>1975</v>
      </c>
      <c r="S24" s="700"/>
      <c r="T24" s="703">
        <v>8486</v>
      </c>
      <c r="U24" s="700"/>
    </row>
    <row r="25" spans="1:21">
      <c r="A25" s="697">
        <v>18</v>
      </c>
      <c r="B25" s="698" t="s">
        <v>992</v>
      </c>
      <c r="C25" s="702" t="s">
        <v>993</v>
      </c>
      <c r="D25" s="698">
        <f t="shared" si="5"/>
        <v>-43378</v>
      </c>
      <c r="E25" s="698">
        <v>223814</v>
      </c>
      <c r="F25" s="699">
        <f t="shared" si="3"/>
        <v>180436</v>
      </c>
      <c r="G25" s="700"/>
      <c r="H25" s="699">
        <f t="shared" si="4"/>
        <v>180436</v>
      </c>
      <c r="I25" s="700"/>
      <c r="J25" s="700"/>
      <c r="K25" s="700"/>
      <c r="L25" s="700"/>
      <c r="M25" s="700"/>
      <c r="N25" s="700"/>
      <c r="O25" s="700"/>
      <c r="P25" s="700"/>
      <c r="Q25" s="700"/>
      <c r="R25" s="700">
        <v>129307</v>
      </c>
      <c r="S25" s="700">
        <v>41876</v>
      </c>
      <c r="T25" s="700">
        <v>9253</v>
      </c>
      <c r="U25" s="700"/>
    </row>
    <row r="26" spans="1:21">
      <c r="A26" s="697">
        <v>19</v>
      </c>
      <c r="B26" s="698" t="s">
        <v>994</v>
      </c>
      <c r="C26" s="702" t="s">
        <v>995</v>
      </c>
      <c r="D26" s="698">
        <f t="shared" si="5"/>
        <v>29573</v>
      </c>
      <c r="E26" s="698">
        <v>29907</v>
      </c>
      <c r="F26" s="699">
        <f t="shared" si="3"/>
        <v>59480</v>
      </c>
      <c r="G26" s="700"/>
      <c r="H26" s="699">
        <f t="shared" si="4"/>
        <v>59480</v>
      </c>
      <c r="I26" s="700"/>
      <c r="J26" s="700"/>
      <c r="K26" s="700"/>
      <c r="L26" s="700"/>
      <c r="M26" s="700"/>
      <c r="N26" s="700">
        <v>11695</v>
      </c>
      <c r="O26" s="700"/>
      <c r="P26" s="700"/>
      <c r="Q26" s="700"/>
      <c r="R26" s="700">
        <v>40814</v>
      </c>
      <c r="S26" s="700"/>
      <c r="T26" s="700">
        <v>6971</v>
      </c>
      <c r="U26" s="700"/>
    </row>
    <row r="27" spans="1:21">
      <c r="A27" s="697">
        <v>20</v>
      </c>
      <c r="B27" s="698" t="s">
        <v>699</v>
      </c>
      <c r="C27" s="698" t="s">
        <v>996</v>
      </c>
      <c r="D27" s="698">
        <f t="shared" si="5"/>
        <v>8816</v>
      </c>
      <c r="E27" s="698">
        <v>27074</v>
      </c>
      <c r="F27" s="699">
        <f t="shared" si="3"/>
        <v>35890</v>
      </c>
      <c r="G27" s="700"/>
      <c r="H27" s="699">
        <f t="shared" si="4"/>
        <v>35890</v>
      </c>
      <c r="I27" s="700"/>
      <c r="J27" s="700"/>
      <c r="K27" s="700">
        <v>0</v>
      </c>
      <c r="L27" s="700"/>
      <c r="M27" s="700"/>
      <c r="N27" s="700">
        <v>4855</v>
      </c>
      <c r="O27" s="700"/>
      <c r="P27" s="700"/>
      <c r="Q27" s="700">
        <v>710</v>
      </c>
      <c r="R27" s="700">
        <v>0</v>
      </c>
      <c r="S27" s="700"/>
      <c r="T27" s="700">
        <v>13325</v>
      </c>
      <c r="U27" s="700">
        <v>17000</v>
      </c>
    </row>
    <row r="28" spans="1:21">
      <c r="A28" s="697">
        <v>21</v>
      </c>
      <c r="B28" s="698" t="s">
        <v>916</v>
      </c>
      <c r="C28" s="698" t="s">
        <v>997</v>
      </c>
      <c r="D28" s="698">
        <f t="shared" si="5"/>
        <v>2441</v>
      </c>
      <c r="E28" s="698">
        <v>9219</v>
      </c>
      <c r="F28" s="699">
        <f t="shared" si="3"/>
        <v>11660</v>
      </c>
      <c r="G28" s="700"/>
      <c r="H28" s="699">
        <f t="shared" si="4"/>
        <v>11660</v>
      </c>
      <c r="I28" s="700"/>
      <c r="J28" s="700"/>
      <c r="K28" s="700"/>
      <c r="L28" s="700"/>
      <c r="M28" s="700"/>
      <c r="N28" s="700"/>
      <c r="O28" s="700"/>
      <c r="P28" s="700"/>
      <c r="Q28" s="700"/>
      <c r="R28" s="700"/>
      <c r="S28" s="700"/>
      <c r="T28" s="700">
        <v>11660</v>
      </c>
      <c r="U28" s="700"/>
    </row>
    <row r="29" spans="1:21">
      <c r="A29" s="697">
        <v>22</v>
      </c>
      <c r="B29" s="698" t="s">
        <v>998</v>
      </c>
      <c r="C29" s="698" t="s">
        <v>999</v>
      </c>
      <c r="D29" s="698">
        <f t="shared" si="5"/>
        <v>-27815</v>
      </c>
      <c r="E29" s="698">
        <v>56909</v>
      </c>
      <c r="F29" s="699">
        <f t="shared" si="3"/>
        <v>29094</v>
      </c>
      <c r="G29" s="700"/>
      <c r="H29" s="699">
        <f t="shared" si="4"/>
        <v>29094</v>
      </c>
      <c r="I29" s="700"/>
      <c r="J29" s="700"/>
      <c r="K29" s="700"/>
      <c r="L29" s="700"/>
      <c r="M29" s="700"/>
      <c r="N29" s="700"/>
      <c r="O29" s="700">
        <v>28994</v>
      </c>
      <c r="P29" s="700"/>
      <c r="Q29" s="700"/>
      <c r="R29" s="700"/>
      <c r="S29" s="700">
        <v>100</v>
      </c>
      <c r="T29" s="700"/>
      <c r="U29" s="700"/>
    </row>
    <row r="30" spans="1:21">
      <c r="A30" s="697">
        <v>23</v>
      </c>
      <c r="B30" s="698" t="s">
        <v>919</v>
      </c>
      <c r="C30" s="698" t="s">
        <v>1000</v>
      </c>
      <c r="D30" s="698">
        <f t="shared" si="5"/>
        <v>777.65570400000024</v>
      </c>
      <c r="E30" s="698">
        <v>2668.3442959999998</v>
      </c>
      <c r="F30" s="699">
        <f t="shared" si="3"/>
        <v>3446</v>
      </c>
      <c r="G30" s="700"/>
      <c r="H30" s="699">
        <f t="shared" si="4"/>
        <v>3446</v>
      </c>
      <c r="I30" s="700"/>
      <c r="J30" s="700"/>
      <c r="K30" s="700"/>
      <c r="L30" s="700"/>
      <c r="M30" s="700"/>
      <c r="N30" s="700"/>
      <c r="O30" s="700"/>
      <c r="P30" s="700"/>
      <c r="Q30" s="700"/>
      <c r="R30" s="700"/>
      <c r="S30" s="700"/>
      <c r="T30" s="700">
        <v>3446</v>
      </c>
      <c r="U30" s="700"/>
    </row>
    <row r="31" spans="1:21">
      <c r="A31" s="697">
        <v>24</v>
      </c>
      <c r="B31" s="698" t="s">
        <v>1001</v>
      </c>
      <c r="C31" s="698" t="s">
        <v>1002</v>
      </c>
      <c r="D31" s="698">
        <f t="shared" si="5"/>
        <v>795</v>
      </c>
      <c r="E31" s="698">
        <v>9586</v>
      </c>
      <c r="F31" s="699">
        <f t="shared" si="3"/>
        <v>10381</v>
      </c>
      <c r="G31" s="700"/>
      <c r="H31" s="699">
        <f t="shared" si="4"/>
        <v>10381</v>
      </c>
      <c r="I31" s="700"/>
      <c r="J31" s="700"/>
      <c r="K31" s="700"/>
      <c r="L31" s="700"/>
      <c r="M31" s="700"/>
      <c r="N31" s="700"/>
      <c r="O31" s="700"/>
      <c r="P31" s="700"/>
      <c r="Q31" s="700"/>
      <c r="R31" s="700">
        <v>2295</v>
      </c>
      <c r="S31" s="700"/>
      <c r="T31" s="700">
        <v>8086</v>
      </c>
      <c r="U31" s="700"/>
    </row>
    <row r="32" spans="1:21">
      <c r="A32" s="697">
        <v>25</v>
      </c>
      <c r="B32" s="698" t="s">
        <v>1003</v>
      </c>
      <c r="C32" s="698" t="s">
        <v>1004</v>
      </c>
      <c r="D32" s="698">
        <f t="shared" si="5"/>
        <v>1702</v>
      </c>
      <c r="E32" s="698">
        <v>8074</v>
      </c>
      <c r="F32" s="699">
        <f t="shared" si="3"/>
        <v>9776</v>
      </c>
      <c r="G32" s="700"/>
      <c r="H32" s="699">
        <f t="shared" si="4"/>
        <v>9776</v>
      </c>
      <c r="I32" s="700"/>
      <c r="J32" s="700"/>
      <c r="K32" s="700">
        <v>0</v>
      </c>
      <c r="L32" s="700"/>
      <c r="M32" s="700"/>
      <c r="N32" s="700">
        <v>1208</v>
      </c>
      <c r="O32" s="700"/>
      <c r="P32" s="700"/>
      <c r="Q32" s="700">
        <v>180</v>
      </c>
      <c r="R32" s="700"/>
      <c r="S32" s="700"/>
      <c r="T32" s="700">
        <v>8388</v>
      </c>
      <c r="U32" s="700"/>
    </row>
    <row r="33" spans="1:21" ht="31.5">
      <c r="A33" s="697">
        <v>26</v>
      </c>
      <c r="B33" s="701" t="s">
        <v>1005</v>
      </c>
      <c r="C33" s="310" t="s">
        <v>1006</v>
      </c>
      <c r="D33" s="698">
        <f t="shared" si="5"/>
        <v>9156</v>
      </c>
      <c r="E33" s="698">
        <v>13444</v>
      </c>
      <c r="F33" s="699">
        <f t="shared" si="3"/>
        <v>22600</v>
      </c>
      <c r="G33" s="700"/>
      <c r="H33" s="699">
        <f t="shared" si="4"/>
        <v>22600</v>
      </c>
      <c r="I33" s="700"/>
      <c r="J33" s="700"/>
      <c r="K33" s="700"/>
      <c r="L33" s="700"/>
      <c r="M33" s="700"/>
      <c r="N33" s="700">
        <v>10046</v>
      </c>
      <c r="O33" s="700"/>
      <c r="P33" s="700"/>
      <c r="Q33" s="700"/>
      <c r="R33" s="700"/>
      <c r="S33" s="700"/>
      <c r="T33" s="700">
        <v>12554</v>
      </c>
      <c r="U33" s="700"/>
    </row>
    <row r="34" spans="1:21">
      <c r="A34" s="697">
        <v>27</v>
      </c>
      <c r="B34" s="698" t="s">
        <v>922</v>
      </c>
      <c r="C34" s="698" t="s">
        <v>1007</v>
      </c>
      <c r="D34" s="698">
        <f t="shared" si="5"/>
        <v>-746</v>
      </c>
      <c r="E34" s="698">
        <v>11244</v>
      </c>
      <c r="F34" s="699">
        <f t="shared" si="3"/>
        <v>10498</v>
      </c>
      <c r="G34" s="700"/>
      <c r="H34" s="699">
        <f t="shared" si="4"/>
        <v>10498</v>
      </c>
      <c r="I34" s="700"/>
      <c r="J34" s="700"/>
      <c r="K34" s="700"/>
      <c r="L34" s="700"/>
      <c r="M34" s="700"/>
      <c r="N34" s="700">
        <v>4734</v>
      </c>
      <c r="O34" s="700"/>
      <c r="P34" s="700"/>
      <c r="Q34" s="700"/>
      <c r="R34" s="700"/>
      <c r="S34" s="700">
        <v>1123</v>
      </c>
      <c r="T34" s="700">
        <v>4641</v>
      </c>
      <c r="U34" s="700"/>
    </row>
    <row r="35" spans="1:21">
      <c r="A35" s="697">
        <v>28</v>
      </c>
      <c r="B35" s="698" t="s">
        <v>1008</v>
      </c>
      <c r="C35" s="310" t="s">
        <v>1009</v>
      </c>
      <c r="D35" s="698">
        <f t="shared" si="5"/>
        <v>2477.2990399999999</v>
      </c>
      <c r="E35" s="698">
        <v>6692.7009600000001</v>
      </c>
      <c r="F35" s="699">
        <f t="shared" si="3"/>
        <v>9170</v>
      </c>
      <c r="G35" s="700"/>
      <c r="H35" s="699">
        <f t="shared" si="4"/>
        <v>9170</v>
      </c>
      <c r="I35" s="700"/>
      <c r="J35" s="700"/>
      <c r="K35" s="700"/>
      <c r="L35" s="700"/>
      <c r="M35" s="700"/>
      <c r="N35" s="700"/>
      <c r="O35" s="700"/>
      <c r="P35" s="700"/>
      <c r="Q35" s="700"/>
      <c r="R35" s="700">
        <v>2215</v>
      </c>
      <c r="S35" s="700">
        <v>250</v>
      </c>
      <c r="T35" s="700">
        <v>6705</v>
      </c>
      <c r="U35" s="700"/>
    </row>
    <row r="36" spans="1:21" ht="17.25" customHeight="1">
      <c r="A36" s="697">
        <v>29</v>
      </c>
      <c r="B36" s="698" t="s">
        <v>924</v>
      </c>
      <c r="C36" s="310" t="s">
        <v>1010</v>
      </c>
      <c r="D36" s="698">
        <f t="shared" si="5"/>
        <v>1535</v>
      </c>
      <c r="E36" s="698">
        <v>2489</v>
      </c>
      <c r="F36" s="699">
        <f t="shared" si="3"/>
        <v>4024</v>
      </c>
      <c r="G36" s="700"/>
      <c r="H36" s="699">
        <f t="shared" si="4"/>
        <v>4024</v>
      </c>
      <c r="I36" s="700"/>
      <c r="J36" s="700"/>
      <c r="K36" s="700">
        <v>0</v>
      </c>
      <c r="L36" s="700"/>
      <c r="M36" s="700"/>
      <c r="N36" s="700"/>
      <c r="O36" s="700"/>
      <c r="P36" s="700"/>
      <c r="Q36" s="700"/>
      <c r="R36" s="700"/>
      <c r="S36" s="700"/>
      <c r="T36" s="700">
        <v>4024</v>
      </c>
      <c r="U36" s="700"/>
    </row>
    <row r="37" spans="1:21">
      <c r="A37" s="697">
        <v>30</v>
      </c>
      <c r="B37" s="698" t="s">
        <v>925</v>
      </c>
      <c r="C37" s="698" t="s">
        <v>1011</v>
      </c>
      <c r="D37" s="698">
        <f t="shared" si="5"/>
        <v>247.04441799999995</v>
      </c>
      <c r="E37" s="698">
        <v>971.95558200000005</v>
      </c>
      <c r="F37" s="699">
        <f t="shared" si="3"/>
        <v>1219</v>
      </c>
      <c r="G37" s="700"/>
      <c r="H37" s="699">
        <f t="shared" si="4"/>
        <v>1219</v>
      </c>
      <c r="I37" s="700"/>
      <c r="J37" s="700"/>
      <c r="K37" s="700"/>
      <c r="L37" s="700"/>
      <c r="M37" s="700"/>
      <c r="N37" s="700"/>
      <c r="O37" s="700"/>
      <c r="P37" s="700"/>
      <c r="Q37" s="700"/>
      <c r="R37" s="700"/>
      <c r="S37" s="700"/>
      <c r="T37" s="700">
        <v>1219</v>
      </c>
      <c r="U37" s="700"/>
    </row>
    <row r="38" spans="1:21">
      <c r="A38" s="697">
        <v>31</v>
      </c>
      <c r="B38" s="701" t="s">
        <v>1012</v>
      </c>
      <c r="C38" s="698"/>
      <c r="D38" s="698">
        <f t="shared" si="5"/>
        <v>534</v>
      </c>
      <c r="E38" s="698">
        <v>613</v>
      </c>
      <c r="F38" s="699">
        <f t="shared" si="3"/>
        <v>1147</v>
      </c>
      <c r="G38" s="700"/>
      <c r="H38" s="699">
        <f t="shared" si="4"/>
        <v>1147</v>
      </c>
      <c r="I38" s="700"/>
      <c r="J38" s="700"/>
      <c r="K38" s="700"/>
      <c r="L38" s="700"/>
      <c r="M38" s="700"/>
      <c r="N38" s="700"/>
      <c r="O38" s="700"/>
      <c r="P38" s="700"/>
      <c r="Q38" s="700"/>
      <c r="R38" s="700"/>
      <c r="S38" s="700"/>
      <c r="T38" s="700">
        <v>1147</v>
      </c>
      <c r="U38" s="700"/>
    </row>
    <row r="39" spans="1:21">
      <c r="A39" s="697">
        <v>32</v>
      </c>
      <c r="B39" s="698" t="s">
        <v>1013</v>
      </c>
      <c r="C39" s="310" t="s">
        <v>1014</v>
      </c>
      <c r="D39" s="698">
        <f t="shared" si="5"/>
        <v>-324.23366600000008</v>
      </c>
      <c r="E39" s="698">
        <v>3963.2336660000001</v>
      </c>
      <c r="F39" s="699">
        <f t="shared" si="3"/>
        <v>3639</v>
      </c>
      <c r="G39" s="700"/>
      <c r="H39" s="699">
        <f t="shared" si="4"/>
        <v>3639</v>
      </c>
      <c r="I39" s="700"/>
      <c r="J39" s="700"/>
      <c r="K39" s="700"/>
      <c r="L39" s="700"/>
      <c r="M39" s="700"/>
      <c r="N39" s="700">
        <v>2312</v>
      </c>
      <c r="O39" s="700"/>
      <c r="P39" s="700"/>
      <c r="Q39" s="700"/>
      <c r="R39" s="700"/>
      <c r="S39" s="700"/>
      <c r="T39" s="700">
        <v>1327</v>
      </c>
      <c r="U39" s="700"/>
    </row>
    <row r="40" spans="1:21">
      <c r="A40" s="697">
        <v>33</v>
      </c>
      <c r="B40" s="698" t="s">
        <v>927</v>
      </c>
      <c r="C40" s="698" t="s">
        <v>1015</v>
      </c>
      <c r="D40" s="698">
        <f t="shared" si="5"/>
        <v>122.43721400000004</v>
      </c>
      <c r="E40" s="698">
        <v>1865.562786</v>
      </c>
      <c r="F40" s="699">
        <f t="shared" si="3"/>
        <v>1988</v>
      </c>
      <c r="G40" s="700"/>
      <c r="H40" s="699">
        <f t="shared" si="4"/>
        <v>1988</v>
      </c>
      <c r="I40" s="700"/>
      <c r="J40" s="700"/>
      <c r="K40" s="700"/>
      <c r="L40" s="700"/>
      <c r="M40" s="700"/>
      <c r="N40" s="700">
        <v>1225</v>
      </c>
      <c r="O40" s="700"/>
      <c r="P40" s="700"/>
      <c r="Q40" s="700"/>
      <c r="R40" s="700"/>
      <c r="S40" s="700"/>
      <c r="T40" s="700">
        <v>763</v>
      </c>
      <c r="U40" s="700"/>
    </row>
    <row r="41" spans="1:21">
      <c r="A41" s="697">
        <v>34</v>
      </c>
      <c r="B41" s="698" t="s">
        <v>928</v>
      </c>
      <c r="C41" s="698" t="s">
        <v>1016</v>
      </c>
      <c r="D41" s="698">
        <f t="shared" si="5"/>
        <v>97</v>
      </c>
      <c r="E41" s="698">
        <v>708</v>
      </c>
      <c r="F41" s="699">
        <f t="shared" si="3"/>
        <v>805</v>
      </c>
      <c r="G41" s="700"/>
      <c r="H41" s="699">
        <f t="shared" si="4"/>
        <v>805</v>
      </c>
      <c r="I41" s="700"/>
      <c r="J41" s="700"/>
      <c r="K41" s="700"/>
      <c r="L41" s="700"/>
      <c r="M41" s="700"/>
      <c r="N41" s="700"/>
      <c r="O41" s="700"/>
      <c r="P41" s="700"/>
      <c r="Q41" s="700"/>
      <c r="R41" s="700"/>
      <c r="S41" s="700"/>
      <c r="T41" s="700">
        <v>805</v>
      </c>
      <c r="U41" s="700"/>
    </row>
    <row r="42" spans="1:21">
      <c r="A42" s="697">
        <v>35</v>
      </c>
      <c r="B42" s="698" t="s">
        <v>929</v>
      </c>
      <c r="C42" s="698"/>
      <c r="D42" s="698">
        <f t="shared" si="5"/>
        <v>1207.7118781999998</v>
      </c>
      <c r="E42" s="698">
        <v>2172.2881218000002</v>
      </c>
      <c r="F42" s="699">
        <f t="shared" si="3"/>
        <v>3380</v>
      </c>
      <c r="G42" s="700"/>
      <c r="H42" s="699">
        <f t="shared" si="4"/>
        <v>3380</v>
      </c>
      <c r="I42" s="700"/>
      <c r="J42" s="700"/>
      <c r="K42" s="700"/>
      <c r="L42" s="700"/>
      <c r="M42" s="700"/>
      <c r="N42" s="700"/>
      <c r="O42" s="700"/>
      <c r="P42" s="700"/>
      <c r="Q42" s="700"/>
      <c r="R42" s="700"/>
      <c r="S42" s="700"/>
      <c r="T42" s="700">
        <v>3380</v>
      </c>
      <c r="U42" s="700"/>
    </row>
    <row r="43" spans="1:21">
      <c r="A43" s="697">
        <v>36</v>
      </c>
      <c r="B43" s="698" t="s">
        <v>930</v>
      </c>
      <c r="C43" s="698" t="s">
        <v>1017</v>
      </c>
      <c r="D43" s="698">
        <f t="shared" si="5"/>
        <v>1524</v>
      </c>
      <c r="E43" s="698">
        <v>1557</v>
      </c>
      <c r="F43" s="699">
        <f t="shared" si="3"/>
        <v>3081</v>
      </c>
      <c r="G43" s="700"/>
      <c r="H43" s="699">
        <f t="shared" si="4"/>
        <v>3081</v>
      </c>
      <c r="I43" s="700"/>
      <c r="J43" s="700"/>
      <c r="K43" s="700"/>
      <c r="L43" s="700"/>
      <c r="M43" s="700"/>
      <c r="N43" s="700"/>
      <c r="O43" s="700"/>
      <c r="P43" s="700"/>
      <c r="Q43" s="700"/>
      <c r="R43" s="700"/>
      <c r="S43" s="700"/>
      <c r="T43" s="700">
        <v>3081</v>
      </c>
      <c r="U43" s="700"/>
    </row>
    <row r="44" spans="1:21">
      <c r="A44" s="697">
        <v>37</v>
      </c>
      <c r="B44" s="698" t="s">
        <v>931</v>
      </c>
      <c r="C44" s="698"/>
      <c r="D44" s="698">
        <f t="shared" si="5"/>
        <v>550.20561999999995</v>
      </c>
      <c r="E44" s="698">
        <v>1149.79438</v>
      </c>
      <c r="F44" s="699">
        <f t="shared" si="3"/>
        <v>1700</v>
      </c>
      <c r="G44" s="700"/>
      <c r="H44" s="699">
        <f t="shared" si="4"/>
        <v>1700</v>
      </c>
      <c r="I44" s="700"/>
      <c r="J44" s="700"/>
      <c r="K44" s="700">
        <v>331</v>
      </c>
      <c r="L44" s="700"/>
      <c r="M44" s="700"/>
      <c r="N44" s="700"/>
      <c r="O44" s="700"/>
      <c r="P44" s="700"/>
      <c r="Q44" s="700"/>
      <c r="R44" s="700"/>
      <c r="S44" s="700"/>
      <c r="T44" s="700">
        <v>1369</v>
      </c>
      <c r="U44" s="700"/>
    </row>
    <row r="45" spans="1:21">
      <c r="A45" s="697">
        <v>38</v>
      </c>
      <c r="B45" s="698" t="s">
        <v>1018</v>
      </c>
      <c r="C45" s="698" t="s">
        <v>1019</v>
      </c>
      <c r="D45" s="698">
        <f t="shared" si="5"/>
        <v>120.39606804000005</v>
      </c>
      <c r="E45" s="698">
        <v>1030.60393196</v>
      </c>
      <c r="F45" s="699">
        <f t="shared" si="3"/>
        <v>1151</v>
      </c>
      <c r="G45" s="700"/>
      <c r="H45" s="699">
        <f t="shared" si="4"/>
        <v>1151</v>
      </c>
      <c r="I45" s="700"/>
      <c r="J45" s="700"/>
      <c r="K45" s="700"/>
      <c r="L45" s="700"/>
      <c r="M45" s="700"/>
      <c r="N45" s="700"/>
      <c r="O45" s="700"/>
      <c r="P45" s="700"/>
      <c r="Q45" s="700"/>
      <c r="R45" s="700"/>
      <c r="S45" s="700"/>
      <c r="T45" s="700">
        <v>1151</v>
      </c>
      <c r="U45" s="700"/>
    </row>
    <row r="46" spans="1:21">
      <c r="A46" s="697">
        <v>39</v>
      </c>
      <c r="B46" s="698" t="s">
        <v>933</v>
      </c>
      <c r="C46" s="698" t="s">
        <v>1020</v>
      </c>
      <c r="D46" s="698">
        <f t="shared" si="5"/>
        <v>108</v>
      </c>
      <c r="E46" s="698">
        <v>557</v>
      </c>
      <c r="F46" s="699">
        <f t="shared" si="3"/>
        <v>665</v>
      </c>
      <c r="G46" s="700"/>
      <c r="H46" s="699">
        <f t="shared" si="4"/>
        <v>665</v>
      </c>
      <c r="I46" s="700"/>
      <c r="J46" s="700"/>
      <c r="K46" s="700"/>
      <c r="L46" s="700"/>
      <c r="M46" s="700"/>
      <c r="N46" s="700"/>
      <c r="O46" s="700"/>
      <c r="P46" s="700"/>
      <c r="Q46" s="700"/>
      <c r="R46" s="700"/>
      <c r="S46" s="700"/>
      <c r="T46" s="700">
        <v>665</v>
      </c>
      <c r="U46" s="700"/>
    </row>
    <row r="47" spans="1:21">
      <c r="A47" s="697">
        <v>40</v>
      </c>
      <c r="B47" s="698" t="s">
        <v>934</v>
      </c>
      <c r="C47" s="698" t="s">
        <v>1021</v>
      </c>
      <c r="D47" s="698">
        <f t="shared" si="5"/>
        <v>244</v>
      </c>
      <c r="E47" s="698">
        <v>617</v>
      </c>
      <c r="F47" s="699">
        <f t="shared" si="3"/>
        <v>861</v>
      </c>
      <c r="G47" s="700"/>
      <c r="H47" s="699">
        <f t="shared" si="4"/>
        <v>861</v>
      </c>
      <c r="I47" s="700"/>
      <c r="J47" s="700"/>
      <c r="K47" s="700"/>
      <c r="L47" s="700"/>
      <c r="M47" s="700"/>
      <c r="N47" s="700"/>
      <c r="O47" s="700"/>
      <c r="P47" s="700"/>
      <c r="Q47" s="700"/>
      <c r="R47" s="700"/>
      <c r="S47" s="700"/>
      <c r="T47" s="700">
        <v>861</v>
      </c>
      <c r="U47" s="700"/>
    </row>
    <row r="48" spans="1:21">
      <c r="A48" s="697">
        <v>41</v>
      </c>
      <c r="B48" s="698" t="s">
        <v>1022</v>
      </c>
      <c r="C48" s="698" t="s">
        <v>1023</v>
      </c>
      <c r="D48" s="698">
        <f t="shared" si="5"/>
        <v>409</v>
      </c>
      <c r="E48" s="698">
        <v>565</v>
      </c>
      <c r="F48" s="699">
        <f t="shared" si="3"/>
        <v>974</v>
      </c>
      <c r="G48" s="700"/>
      <c r="H48" s="699">
        <f t="shared" si="4"/>
        <v>974</v>
      </c>
      <c r="I48" s="700"/>
      <c r="J48" s="700"/>
      <c r="K48" s="700"/>
      <c r="L48" s="700"/>
      <c r="M48" s="700"/>
      <c r="N48" s="700"/>
      <c r="O48" s="700"/>
      <c r="P48" s="700"/>
      <c r="Q48" s="700"/>
      <c r="R48" s="700"/>
      <c r="S48" s="700"/>
      <c r="T48" s="700">
        <v>974</v>
      </c>
      <c r="U48" s="700"/>
    </row>
    <row r="49" spans="1:21">
      <c r="A49" s="697">
        <v>42</v>
      </c>
      <c r="B49" s="698" t="s">
        <v>936</v>
      </c>
      <c r="C49" s="698" t="s">
        <v>1024</v>
      </c>
      <c r="D49" s="698">
        <f t="shared" si="5"/>
        <v>196</v>
      </c>
      <c r="E49" s="698">
        <v>982</v>
      </c>
      <c r="F49" s="699">
        <f t="shared" si="3"/>
        <v>1178</v>
      </c>
      <c r="G49" s="700"/>
      <c r="H49" s="699">
        <f t="shared" si="4"/>
        <v>1178</v>
      </c>
      <c r="I49" s="700"/>
      <c r="J49" s="700"/>
      <c r="K49" s="700"/>
      <c r="L49" s="700"/>
      <c r="M49" s="700"/>
      <c r="N49" s="700"/>
      <c r="O49" s="700"/>
      <c r="P49" s="700"/>
      <c r="Q49" s="700"/>
      <c r="R49" s="700"/>
      <c r="S49" s="700"/>
      <c r="T49" s="700">
        <v>1178</v>
      </c>
      <c r="U49" s="700"/>
    </row>
    <row r="50" spans="1:21">
      <c r="A50" s="697">
        <v>43</v>
      </c>
      <c r="B50" s="698" t="s">
        <v>937</v>
      </c>
      <c r="C50" s="698" t="s">
        <v>1025</v>
      </c>
      <c r="D50" s="698">
        <f t="shared" si="5"/>
        <v>-3587</v>
      </c>
      <c r="E50" s="698">
        <v>11660</v>
      </c>
      <c r="F50" s="699">
        <f t="shared" si="3"/>
        <v>8073</v>
      </c>
      <c r="G50" s="700"/>
      <c r="H50" s="699">
        <f t="shared" si="4"/>
        <v>8073</v>
      </c>
      <c r="I50" s="700"/>
      <c r="J50" s="700"/>
      <c r="K50" s="700">
        <v>8073</v>
      </c>
      <c r="L50" s="700"/>
      <c r="M50" s="700"/>
      <c r="N50" s="700"/>
      <c r="O50" s="700"/>
      <c r="P50" s="700"/>
      <c r="Q50" s="700"/>
      <c r="R50" s="700"/>
      <c r="S50" s="700"/>
      <c r="T50" s="700"/>
      <c r="U50" s="700"/>
    </row>
    <row r="51" spans="1:21" ht="16.5">
      <c r="A51" s="697">
        <v>44</v>
      </c>
      <c r="B51" s="704" t="s">
        <v>938</v>
      </c>
      <c r="C51" s="704" t="s">
        <v>1026</v>
      </c>
      <c r="D51" s="698">
        <f t="shared" si="5"/>
        <v>44.863382000000001</v>
      </c>
      <c r="E51" s="698">
        <v>948.136618</v>
      </c>
      <c r="F51" s="699">
        <f t="shared" si="3"/>
        <v>993</v>
      </c>
      <c r="G51" s="700"/>
      <c r="H51" s="699">
        <f t="shared" si="4"/>
        <v>993</v>
      </c>
      <c r="I51" s="700"/>
      <c r="J51" s="700"/>
      <c r="K51" s="700"/>
      <c r="L51" s="700"/>
      <c r="M51" s="700"/>
      <c r="N51" s="700"/>
      <c r="O51" s="700"/>
      <c r="P51" s="700"/>
      <c r="Q51" s="700"/>
      <c r="R51" s="700"/>
      <c r="S51" s="700"/>
      <c r="T51" s="700">
        <v>993</v>
      </c>
      <c r="U51" s="700"/>
    </row>
    <row r="52" spans="1:21">
      <c r="A52" s="697">
        <v>45</v>
      </c>
      <c r="B52" s="705" t="s">
        <v>713</v>
      </c>
      <c r="C52" s="705"/>
      <c r="D52" s="698">
        <f t="shared" si="5"/>
        <v>790</v>
      </c>
      <c r="E52" s="698">
        <v>866</v>
      </c>
      <c r="F52" s="699">
        <f t="shared" si="3"/>
        <v>1656</v>
      </c>
      <c r="G52" s="700"/>
      <c r="H52" s="699">
        <f t="shared" si="4"/>
        <v>1656</v>
      </c>
      <c r="I52" s="700"/>
      <c r="J52" s="700"/>
      <c r="K52" s="700"/>
      <c r="L52" s="700"/>
      <c r="M52" s="700"/>
      <c r="N52" s="700"/>
      <c r="O52" s="700"/>
      <c r="P52" s="700"/>
      <c r="Q52" s="700"/>
      <c r="R52" s="700"/>
      <c r="S52" s="700"/>
      <c r="T52" s="700">
        <v>1656</v>
      </c>
      <c r="U52" s="700"/>
    </row>
    <row r="53" spans="1:21">
      <c r="A53" s="697">
        <v>46</v>
      </c>
      <c r="B53" s="706" t="s">
        <v>1027</v>
      </c>
      <c r="C53" s="706" t="s">
        <v>1028</v>
      </c>
      <c r="D53" s="698">
        <f t="shared" si="5"/>
        <v>738</v>
      </c>
      <c r="E53" s="698">
        <v>782</v>
      </c>
      <c r="F53" s="699">
        <f t="shared" si="3"/>
        <v>1520</v>
      </c>
      <c r="G53" s="700"/>
      <c r="H53" s="699">
        <f t="shared" si="4"/>
        <v>1520</v>
      </c>
      <c r="I53" s="700"/>
      <c r="J53" s="700"/>
      <c r="K53" s="700">
        <v>420</v>
      </c>
      <c r="L53" s="700"/>
      <c r="M53" s="700"/>
      <c r="N53" s="700"/>
      <c r="O53" s="700"/>
      <c r="P53" s="700"/>
      <c r="Q53" s="700"/>
      <c r="R53" s="700"/>
      <c r="S53" s="700"/>
      <c r="T53" s="700">
        <v>1100</v>
      </c>
      <c r="U53" s="700"/>
    </row>
    <row r="54" spans="1:21">
      <c r="A54" s="697">
        <v>47</v>
      </c>
      <c r="B54" s="706" t="s">
        <v>941</v>
      </c>
      <c r="C54" s="698"/>
      <c r="D54" s="698">
        <f t="shared" si="5"/>
        <v>274</v>
      </c>
      <c r="E54" s="698">
        <v>451</v>
      </c>
      <c r="F54" s="699">
        <f t="shared" si="3"/>
        <v>725</v>
      </c>
      <c r="G54" s="700"/>
      <c r="H54" s="699">
        <f t="shared" si="4"/>
        <v>725</v>
      </c>
      <c r="I54" s="700"/>
      <c r="J54" s="700"/>
      <c r="K54" s="700"/>
      <c r="L54" s="700"/>
      <c r="M54" s="700"/>
      <c r="N54" s="700"/>
      <c r="O54" s="700"/>
      <c r="P54" s="700"/>
      <c r="Q54" s="700"/>
      <c r="R54" s="700"/>
      <c r="S54" s="700"/>
      <c r="T54" s="700">
        <v>725</v>
      </c>
      <c r="U54" s="700"/>
    </row>
    <row r="55" spans="1:21" ht="18.75">
      <c r="A55" s="697">
        <v>48</v>
      </c>
      <c r="B55" s="706" t="s">
        <v>942</v>
      </c>
      <c r="C55" s="707" t="s">
        <v>1029</v>
      </c>
      <c r="D55" s="698">
        <f t="shared" si="5"/>
        <v>360.15820000000008</v>
      </c>
      <c r="E55" s="698">
        <v>834.84179999999992</v>
      </c>
      <c r="F55" s="699">
        <f t="shared" si="3"/>
        <v>1195</v>
      </c>
      <c r="G55" s="700"/>
      <c r="H55" s="699">
        <f t="shared" si="4"/>
        <v>1195</v>
      </c>
      <c r="I55" s="700"/>
      <c r="J55" s="700"/>
      <c r="K55" s="700"/>
      <c r="L55" s="700"/>
      <c r="M55" s="700"/>
      <c r="N55" s="700"/>
      <c r="O55" s="700"/>
      <c r="P55" s="700"/>
      <c r="Q55" s="700"/>
      <c r="R55" s="700"/>
      <c r="S55" s="700"/>
      <c r="T55" s="700">
        <v>1195</v>
      </c>
      <c r="U55" s="700"/>
    </row>
    <row r="56" spans="1:21" ht="18.75">
      <c r="A56" s="697">
        <v>49</v>
      </c>
      <c r="B56" s="706" t="s">
        <v>1030</v>
      </c>
      <c r="C56" s="707"/>
      <c r="D56" s="698"/>
      <c r="E56" s="698"/>
      <c r="F56" s="699">
        <f t="shared" si="3"/>
        <v>13262</v>
      </c>
      <c r="G56" s="700">
        <v>2240</v>
      </c>
      <c r="H56" s="699">
        <f t="shared" si="4"/>
        <v>11022</v>
      </c>
      <c r="I56" s="700"/>
      <c r="J56" s="700"/>
      <c r="K56" s="700"/>
      <c r="L56" s="700"/>
      <c r="M56" s="700"/>
      <c r="N56" s="700"/>
      <c r="O56" s="700"/>
      <c r="P56" s="700"/>
      <c r="Q56" s="700"/>
      <c r="R56" s="700">
        <v>9888</v>
      </c>
      <c r="S56" s="700"/>
      <c r="T56" s="700">
        <v>1134</v>
      </c>
      <c r="U56" s="700"/>
    </row>
    <row r="57" spans="1:21" ht="18.75">
      <c r="A57" s="697">
        <v>50</v>
      </c>
      <c r="B57" s="706" t="s">
        <v>1031</v>
      </c>
      <c r="C57" s="707"/>
      <c r="D57" s="698"/>
      <c r="E57" s="698"/>
      <c r="F57" s="699">
        <f t="shared" si="3"/>
        <v>9382</v>
      </c>
      <c r="G57" s="700"/>
      <c r="H57" s="699">
        <f t="shared" si="4"/>
        <v>9382</v>
      </c>
      <c r="I57" s="700"/>
      <c r="J57" s="700"/>
      <c r="K57" s="700"/>
      <c r="L57" s="700"/>
      <c r="M57" s="700">
        <v>9382</v>
      </c>
      <c r="N57" s="700"/>
      <c r="O57" s="700"/>
      <c r="P57" s="700"/>
      <c r="Q57" s="700"/>
      <c r="R57" s="700"/>
      <c r="S57" s="700"/>
      <c r="T57" s="700"/>
      <c r="U57" s="700"/>
    </row>
    <row r="58" spans="1:21" ht="18.75">
      <c r="A58" s="697">
        <v>51</v>
      </c>
      <c r="B58" s="706" t="s">
        <v>1032</v>
      </c>
      <c r="C58" s="707"/>
      <c r="D58" s="698"/>
      <c r="E58" s="698"/>
      <c r="F58" s="699">
        <f t="shared" si="3"/>
        <v>8290</v>
      </c>
      <c r="G58" s="700"/>
      <c r="H58" s="699">
        <f t="shared" si="4"/>
        <v>8290</v>
      </c>
      <c r="I58" s="700"/>
      <c r="J58" s="700"/>
      <c r="K58" s="700"/>
      <c r="L58" s="700"/>
      <c r="M58" s="700"/>
      <c r="N58" s="700"/>
      <c r="O58" s="700"/>
      <c r="P58" s="700"/>
      <c r="Q58" s="700"/>
      <c r="R58" s="700">
        <v>0</v>
      </c>
      <c r="S58" s="700"/>
      <c r="T58" s="700">
        <v>8290</v>
      </c>
      <c r="U58" s="700"/>
    </row>
    <row r="59" spans="1:21" ht="18.75">
      <c r="A59" s="697">
        <v>52</v>
      </c>
      <c r="B59" s="706" t="s">
        <v>946</v>
      </c>
      <c r="C59" s="707"/>
      <c r="D59" s="698"/>
      <c r="E59" s="698"/>
      <c r="F59" s="699">
        <f t="shared" si="3"/>
        <v>11588</v>
      </c>
      <c r="G59" s="700"/>
      <c r="H59" s="699">
        <f t="shared" si="4"/>
        <v>11588</v>
      </c>
      <c r="I59" s="700"/>
      <c r="J59" s="700"/>
      <c r="K59" s="700">
        <v>11588</v>
      </c>
      <c r="L59" s="700"/>
      <c r="M59" s="700"/>
      <c r="N59" s="700"/>
      <c r="O59" s="700"/>
      <c r="P59" s="700"/>
      <c r="Q59" s="700"/>
      <c r="R59" s="700"/>
      <c r="S59" s="700"/>
      <c r="T59" s="700"/>
      <c r="U59" s="700"/>
    </row>
    <row r="60" spans="1:21" ht="18.75">
      <c r="A60" s="697">
        <v>53</v>
      </c>
      <c r="B60" s="706" t="s">
        <v>947</v>
      </c>
      <c r="C60" s="707"/>
      <c r="D60" s="698"/>
      <c r="E60" s="698"/>
      <c r="F60" s="699">
        <f t="shared" si="3"/>
        <v>20660</v>
      </c>
      <c r="G60" s="700">
        <v>0</v>
      </c>
      <c r="H60" s="699">
        <f t="shared" si="4"/>
        <v>20660</v>
      </c>
      <c r="I60" s="700"/>
      <c r="J60" s="700"/>
      <c r="K60" s="700"/>
      <c r="L60" s="700">
        <v>7502</v>
      </c>
      <c r="M60" s="700"/>
      <c r="N60" s="700"/>
      <c r="O60" s="700"/>
      <c r="P60" s="700"/>
      <c r="Q60" s="700"/>
      <c r="R60" s="700"/>
      <c r="S60" s="700"/>
      <c r="T60" s="700">
        <v>13158</v>
      </c>
      <c r="U60" s="700"/>
    </row>
    <row r="61" spans="1:21" ht="18.75">
      <c r="A61" s="697">
        <v>54</v>
      </c>
      <c r="B61" s="706" t="s">
        <v>1033</v>
      </c>
      <c r="C61" s="707"/>
      <c r="D61" s="698"/>
      <c r="E61" s="698"/>
      <c r="F61" s="699">
        <f t="shared" si="3"/>
        <v>0</v>
      </c>
      <c r="G61" s="700"/>
      <c r="H61" s="699">
        <f t="shared" si="4"/>
        <v>0</v>
      </c>
      <c r="I61" s="700"/>
      <c r="J61" s="700"/>
      <c r="K61" s="700"/>
      <c r="L61" s="700"/>
      <c r="M61" s="700"/>
      <c r="N61" s="700"/>
      <c r="O61" s="700"/>
      <c r="P61" s="700"/>
      <c r="Q61" s="700"/>
      <c r="R61" s="700"/>
      <c r="S61" s="700"/>
      <c r="T61" s="700"/>
      <c r="U61" s="700"/>
    </row>
    <row r="62" spans="1:21" s="696" customFormat="1">
      <c r="A62" s="692" t="s">
        <v>24</v>
      </c>
      <c r="B62" s="695" t="s">
        <v>1034</v>
      </c>
      <c r="C62" s="695"/>
      <c r="D62" s="695"/>
      <c r="E62" s="695"/>
      <c r="F62" s="693">
        <f t="shared" ref="F62:U62" si="6">SUM(F63:F73)</f>
        <v>572315</v>
      </c>
      <c r="G62" s="693">
        <f t="shared" si="6"/>
        <v>0</v>
      </c>
      <c r="H62" s="693">
        <f t="shared" si="6"/>
        <v>572315</v>
      </c>
      <c r="I62" s="693">
        <f t="shared" si="6"/>
        <v>0</v>
      </c>
      <c r="J62" s="693">
        <f t="shared" si="6"/>
        <v>0</v>
      </c>
      <c r="K62" s="693">
        <f t="shared" si="6"/>
        <v>0</v>
      </c>
      <c r="L62" s="693">
        <f t="shared" si="6"/>
        <v>246000</v>
      </c>
      <c r="M62" s="693">
        <f t="shared" si="6"/>
        <v>0</v>
      </c>
      <c r="N62" s="693">
        <f t="shared" si="6"/>
        <v>0</v>
      </c>
      <c r="O62" s="693">
        <f t="shared" si="6"/>
        <v>0</v>
      </c>
      <c r="P62" s="693">
        <f t="shared" si="6"/>
        <v>0</v>
      </c>
      <c r="Q62" s="693">
        <f t="shared" si="6"/>
        <v>0</v>
      </c>
      <c r="R62" s="693">
        <f t="shared" si="6"/>
        <v>321042</v>
      </c>
      <c r="S62" s="693">
        <f t="shared" si="6"/>
        <v>0</v>
      </c>
      <c r="T62" s="693">
        <f t="shared" si="6"/>
        <v>0</v>
      </c>
      <c r="U62" s="693">
        <f t="shared" si="6"/>
        <v>5273</v>
      </c>
    </row>
    <row r="63" spans="1:21" ht="33.75" customHeight="1">
      <c r="A63" s="697">
        <v>1</v>
      </c>
      <c r="B63" s="701" t="s">
        <v>1035</v>
      </c>
      <c r="C63" s="698"/>
      <c r="D63" s="698"/>
      <c r="E63" s="698"/>
      <c r="F63" s="699">
        <f t="shared" si="3"/>
        <v>164552</v>
      </c>
      <c r="G63" s="699"/>
      <c r="H63" s="699">
        <f t="shared" ref="H63:H73" si="7">SUM(I63:U63)</f>
        <v>164552</v>
      </c>
      <c r="I63" s="699"/>
      <c r="J63" s="699"/>
      <c r="K63" s="699"/>
      <c r="L63" s="699"/>
      <c r="M63" s="699"/>
      <c r="N63" s="699"/>
      <c r="O63" s="699"/>
      <c r="P63" s="699"/>
      <c r="Q63" s="699"/>
      <c r="R63" s="699">
        <v>164552</v>
      </c>
      <c r="S63" s="699"/>
      <c r="T63" s="699"/>
      <c r="U63" s="699"/>
    </row>
    <row r="64" spans="1:21" ht="33.75" customHeight="1">
      <c r="A64" s="697">
        <v>2</v>
      </c>
      <c r="B64" s="701" t="s">
        <v>1036</v>
      </c>
      <c r="C64" s="698"/>
      <c r="D64" s="698"/>
      <c r="E64" s="698"/>
      <c r="F64" s="699">
        <f t="shared" si="3"/>
        <v>105090</v>
      </c>
      <c r="G64" s="699"/>
      <c r="H64" s="699">
        <f t="shared" si="7"/>
        <v>105090</v>
      </c>
      <c r="I64" s="699"/>
      <c r="J64" s="699"/>
      <c r="K64" s="699"/>
      <c r="L64" s="699"/>
      <c r="M64" s="699"/>
      <c r="N64" s="699"/>
      <c r="O64" s="699"/>
      <c r="P64" s="699"/>
      <c r="Q64" s="699"/>
      <c r="R64" s="699">
        <v>105090</v>
      </c>
      <c r="S64" s="699"/>
      <c r="T64" s="699"/>
      <c r="U64" s="699"/>
    </row>
    <row r="65" spans="1:21" ht="31.5">
      <c r="A65" s="697">
        <v>3</v>
      </c>
      <c r="B65" s="701" t="s">
        <v>1037</v>
      </c>
      <c r="C65" s="698"/>
      <c r="D65" s="698"/>
      <c r="E65" s="698"/>
      <c r="F65" s="699">
        <f>G65+H65</f>
        <v>51400</v>
      </c>
      <c r="G65" s="699"/>
      <c r="H65" s="699">
        <f>SUM(I65:U65)</f>
        <v>51400</v>
      </c>
      <c r="I65" s="699"/>
      <c r="J65" s="699"/>
      <c r="K65" s="699"/>
      <c r="L65" s="699"/>
      <c r="M65" s="699"/>
      <c r="N65" s="699"/>
      <c r="O65" s="699"/>
      <c r="P65" s="699"/>
      <c r="Q65" s="699"/>
      <c r="R65" s="699">
        <v>51400</v>
      </c>
      <c r="S65" s="699"/>
      <c r="T65" s="699"/>
      <c r="U65" s="699"/>
    </row>
    <row r="66" spans="1:21" hidden="1">
      <c r="A66" s="697">
        <v>4</v>
      </c>
      <c r="B66" s="698" t="s">
        <v>1038</v>
      </c>
      <c r="C66" s="698"/>
      <c r="D66" s="698"/>
      <c r="E66" s="698"/>
      <c r="F66" s="699">
        <f t="shared" si="3"/>
        <v>0</v>
      </c>
      <c r="G66" s="699"/>
      <c r="H66" s="699">
        <f t="shared" si="7"/>
        <v>0</v>
      </c>
      <c r="I66" s="699"/>
      <c r="J66" s="699"/>
      <c r="K66" s="699"/>
      <c r="L66" s="699"/>
      <c r="M66" s="699"/>
      <c r="N66" s="699"/>
      <c r="O66" s="699"/>
      <c r="P66" s="699"/>
      <c r="Q66" s="699"/>
      <c r="R66" s="699"/>
      <c r="S66" s="699"/>
      <c r="T66" s="699"/>
      <c r="U66" s="699"/>
    </row>
    <row r="67" spans="1:21" hidden="1">
      <c r="A67" s="697">
        <v>5</v>
      </c>
      <c r="B67" s="698" t="s">
        <v>1039</v>
      </c>
      <c r="C67" s="698"/>
      <c r="D67" s="698"/>
      <c r="E67" s="698"/>
      <c r="F67" s="699">
        <f t="shared" si="3"/>
        <v>0</v>
      </c>
      <c r="G67" s="700"/>
      <c r="H67" s="699">
        <f t="shared" si="7"/>
        <v>0</v>
      </c>
      <c r="I67" s="700"/>
      <c r="J67" s="700"/>
      <c r="K67" s="700"/>
      <c r="L67" s="700"/>
      <c r="M67" s="700"/>
      <c r="N67" s="700"/>
      <c r="O67" s="700"/>
      <c r="P67" s="700"/>
      <c r="Q67" s="700"/>
      <c r="R67" s="700"/>
      <c r="S67" s="700"/>
      <c r="T67" s="700"/>
      <c r="U67" s="700"/>
    </row>
    <row r="68" spans="1:21" hidden="1">
      <c r="A68" s="697">
        <v>6</v>
      </c>
      <c r="B68" s="708" t="s">
        <v>722</v>
      </c>
      <c r="C68" s="708"/>
      <c r="D68" s="708"/>
      <c r="E68" s="708"/>
      <c r="F68" s="699">
        <f t="shared" si="3"/>
        <v>0</v>
      </c>
      <c r="G68" s="699"/>
      <c r="H68" s="699">
        <f t="shared" si="7"/>
        <v>0</v>
      </c>
      <c r="I68" s="699"/>
      <c r="J68" s="699"/>
      <c r="K68" s="699"/>
      <c r="L68" s="699"/>
      <c r="M68" s="699"/>
      <c r="N68" s="699"/>
      <c r="O68" s="699"/>
      <c r="P68" s="699"/>
      <c r="Q68" s="699"/>
      <c r="R68" s="700"/>
      <c r="S68" s="699"/>
      <c r="T68" s="699"/>
      <c r="U68" s="699"/>
    </row>
    <row r="69" spans="1:21">
      <c r="A69" s="697">
        <v>4</v>
      </c>
      <c r="B69" s="708" t="s">
        <v>1040</v>
      </c>
      <c r="C69" s="708"/>
      <c r="D69" s="708"/>
      <c r="E69" s="708"/>
      <c r="F69" s="699">
        <f>G69+H69</f>
        <v>3860</v>
      </c>
      <c r="G69" s="699"/>
      <c r="H69" s="699">
        <f t="shared" si="7"/>
        <v>3860</v>
      </c>
      <c r="I69" s="699"/>
      <c r="J69" s="699"/>
      <c r="K69" s="699"/>
      <c r="L69" s="699"/>
      <c r="M69" s="699"/>
      <c r="N69" s="699"/>
      <c r="O69" s="699"/>
      <c r="P69" s="699"/>
      <c r="Q69" s="699"/>
      <c r="R69" s="699"/>
      <c r="S69" s="699"/>
      <c r="T69" s="699"/>
      <c r="U69" s="699">
        <v>3860</v>
      </c>
    </row>
    <row r="70" spans="1:21">
      <c r="A70" s="697">
        <v>5</v>
      </c>
      <c r="B70" s="708" t="s">
        <v>1041</v>
      </c>
      <c r="C70" s="708"/>
      <c r="D70" s="708"/>
      <c r="E70" s="708"/>
      <c r="F70" s="699">
        <f>G70+H70</f>
        <v>295</v>
      </c>
      <c r="G70" s="699"/>
      <c r="H70" s="699">
        <f t="shared" si="7"/>
        <v>295</v>
      </c>
      <c r="I70" s="699"/>
      <c r="J70" s="699"/>
      <c r="K70" s="699"/>
      <c r="L70" s="699"/>
      <c r="M70" s="699"/>
      <c r="N70" s="699"/>
      <c r="O70" s="699"/>
      <c r="P70" s="699"/>
      <c r="Q70" s="699"/>
      <c r="R70" s="699"/>
      <c r="S70" s="699"/>
      <c r="T70" s="699"/>
      <c r="U70" s="699">
        <v>295</v>
      </c>
    </row>
    <row r="71" spans="1:21" ht="31.5">
      <c r="A71" s="697">
        <v>6</v>
      </c>
      <c r="B71" s="709" t="s">
        <v>1042</v>
      </c>
      <c r="C71" s="708"/>
      <c r="D71" s="708"/>
      <c r="E71" s="708"/>
      <c r="F71" s="699">
        <f>G71+H71</f>
        <v>916</v>
      </c>
      <c r="G71" s="699"/>
      <c r="H71" s="699">
        <f t="shared" si="7"/>
        <v>916</v>
      </c>
      <c r="I71" s="699"/>
      <c r="J71" s="699"/>
      <c r="K71" s="699"/>
      <c r="L71" s="699"/>
      <c r="M71" s="699"/>
      <c r="N71" s="699"/>
      <c r="O71" s="699"/>
      <c r="P71" s="699"/>
      <c r="Q71" s="699"/>
      <c r="R71" s="699"/>
      <c r="S71" s="699"/>
      <c r="T71" s="699"/>
      <c r="U71" s="699">
        <v>916</v>
      </c>
    </row>
    <row r="72" spans="1:21">
      <c r="A72" s="697">
        <v>7</v>
      </c>
      <c r="B72" s="709" t="s">
        <v>1043</v>
      </c>
      <c r="C72" s="708"/>
      <c r="D72" s="708"/>
      <c r="E72" s="708"/>
      <c r="F72" s="699">
        <f>G72+H72</f>
        <v>202</v>
      </c>
      <c r="G72" s="699"/>
      <c r="H72" s="699">
        <f>SUM(I72:U72)</f>
        <v>202</v>
      </c>
      <c r="I72" s="699"/>
      <c r="J72" s="699"/>
      <c r="K72" s="699"/>
      <c r="L72" s="699"/>
      <c r="M72" s="699"/>
      <c r="N72" s="699"/>
      <c r="O72" s="699"/>
      <c r="P72" s="699"/>
      <c r="Q72" s="699"/>
      <c r="R72" s="699"/>
      <c r="S72" s="699"/>
      <c r="T72" s="699"/>
      <c r="U72" s="699">
        <v>202</v>
      </c>
    </row>
    <row r="73" spans="1:21">
      <c r="A73" s="697">
        <v>8</v>
      </c>
      <c r="B73" s="708" t="s">
        <v>1044</v>
      </c>
      <c r="C73" s="708"/>
      <c r="D73" s="708"/>
      <c r="E73" s="708"/>
      <c r="F73" s="699">
        <f>G73+H73</f>
        <v>246000</v>
      </c>
      <c r="G73" s="699"/>
      <c r="H73" s="699">
        <f t="shared" si="7"/>
        <v>246000</v>
      </c>
      <c r="I73" s="699"/>
      <c r="J73" s="699"/>
      <c r="K73" s="699"/>
      <c r="L73" s="699">
        <v>246000</v>
      </c>
      <c r="M73" s="699"/>
      <c r="N73" s="699"/>
      <c r="O73" s="699"/>
      <c r="P73" s="699"/>
      <c r="Q73" s="699"/>
      <c r="R73" s="699"/>
      <c r="S73" s="699"/>
      <c r="T73" s="699"/>
      <c r="U73" s="699"/>
    </row>
    <row r="74" spans="1:21">
      <c r="A74" s="692" t="s">
        <v>28</v>
      </c>
      <c r="B74" s="695" t="s">
        <v>1045</v>
      </c>
      <c r="C74" s="695"/>
      <c r="D74" s="695"/>
      <c r="E74" s="695"/>
      <c r="F74" s="693">
        <f t="shared" ref="F74:U74" si="8">SUM(F75:F117)</f>
        <v>2247004</v>
      </c>
      <c r="G74" s="693">
        <f t="shared" si="8"/>
        <v>50178</v>
      </c>
      <c r="H74" s="693">
        <f t="shared" si="8"/>
        <v>2196826</v>
      </c>
      <c r="I74" s="693">
        <f t="shared" si="8"/>
        <v>26000</v>
      </c>
      <c r="J74" s="693">
        <f t="shared" si="8"/>
        <v>95511</v>
      </c>
      <c r="K74" s="693">
        <f t="shared" si="8"/>
        <v>879565</v>
      </c>
      <c r="L74" s="693">
        <f t="shared" si="8"/>
        <v>10000</v>
      </c>
      <c r="M74" s="693">
        <f t="shared" si="8"/>
        <v>45045</v>
      </c>
      <c r="N74" s="693">
        <f t="shared" si="8"/>
        <v>100603</v>
      </c>
      <c r="O74" s="693">
        <f t="shared" si="8"/>
        <v>909</v>
      </c>
      <c r="P74" s="693">
        <f t="shared" si="8"/>
        <v>0</v>
      </c>
      <c r="Q74" s="693">
        <f t="shared" si="8"/>
        <v>28321</v>
      </c>
      <c r="R74" s="693">
        <f t="shared" si="8"/>
        <v>846710</v>
      </c>
      <c r="S74" s="693">
        <f t="shared" si="8"/>
        <v>74000</v>
      </c>
      <c r="T74" s="693">
        <f t="shared" si="8"/>
        <v>77913</v>
      </c>
      <c r="U74" s="693">
        <f t="shared" si="8"/>
        <v>12249</v>
      </c>
    </row>
    <row r="75" spans="1:21" ht="31.5">
      <c r="A75" s="697">
        <v>1</v>
      </c>
      <c r="B75" s="710" t="s">
        <v>535</v>
      </c>
      <c r="C75" s="711"/>
      <c r="D75" s="711"/>
      <c r="E75" s="711"/>
      <c r="F75" s="699">
        <f>G75+H75</f>
        <v>1000</v>
      </c>
      <c r="G75" s="699"/>
      <c r="H75" s="699">
        <f>SUM(I75:U75)</f>
        <v>1000</v>
      </c>
      <c r="I75" s="712"/>
      <c r="J75" s="712"/>
      <c r="K75" s="712"/>
      <c r="L75" s="712"/>
      <c r="M75" s="712"/>
      <c r="N75" s="712"/>
      <c r="O75" s="712"/>
      <c r="P75" s="712"/>
      <c r="Q75" s="712"/>
      <c r="R75" s="712"/>
      <c r="S75" s="712"/>
      <c r="T75" s="712">
        <v>1000</v>
      </c>
      <c r="U75" s="712"/>
    </row>
    <row r="76" spans="1:21" ht="33.75" customHeight="1">
      <c r="A76" s="697">
        <v>2</v>
      </c>
      <c r="B76" s="709" t="s">
        <v>1046</v>
      </c>
      <c r="C76" s="708"/>
      <c r="D76" s="708"/>
      <c r="E76" s="708"/>
      <c r="F76" s="699">
        <f t="shared" ref="F76:F97" si="9">G76+H76</f>
        <v>4000</v>
      </c>
      <c r="G76" s="699"/>
      <c r="H76" s="699">
        <f t="shared" ref="H76:H118" si="10">SUM(I76:U76)</f>
        <v>4000</v>
      </c>
      <c r="I76" s="699"/>
      <c r="J76" s="699"/>
      <c r="K76" s="699">
        <v>4000</v>
      </c>
      <c r="L76" s="699"/>
      <c r="M76" s="699"/>
      <c r="N76" s="699"/>
      <c r="O76" s="699"/>
      <c r="P76" s="699"/>
      <c r="Q76" s="699"/>
      <c r="R76" s="699"/>
      <c r="S76" s="699"/>
      <c r="T76" s="699"/>
      <c r="U76" s="699"/>
    </row>
    <row r="77" spans="1:21" ht="18.75">
      <c r="A77" s="697">
        <v>3</v>
      </c>
      <c r="B77" s="713" t="s">
        <v>360</v>
      </c>
      <c r="C77" s="711"/>
      <c r="D77" s="711"/>
      <c r="E77" s="711"/>
      <c r="F77" s="699">
        <f t="shared" si="9"/>
        <v>66338</v>
      </c>
      <c r="G77" s="699"/>
      <c r="H77" s="699">
        <f t="shared" si="10"/>
        <v>66338</v>
      </c>
      <c r="I77" s="699"/>
      <c r="J77" s="699"/>
      <c r="K77" s="699"/>
      <c r="L77" s="699"/>
      <c r="M77" s="699"/>
      <c r="N77" s="699"/>
      <c r="O77" s="699"/>
      <c r="P77" s="699"/>
      <c r="Q77" s="699"/>
      <c r="R77" s="699">
        <f>60000+6338</f>
        <v>66338</v>
      </c>
      <c r="S77" s="699"/>
      <c r="T77" s="699"/>
      <c r="U77" s="699"/>
    </row>
    <row r="78" spans="1:21" ht="32.25">
      <c r="A78" s="697">
        <v>4</v>
      </c>
      <c r="B78" s="713" t="s">
        <v>544</v>
      </c>
      <c r="C78" s="711"/>
      <c r="D78" s="711"/>
      <c r="E78" s="711"/>
      <c r="F78" s="699">
        <f t="shared" si="9"/>
        <v>2000</v>
      </c>
      <c r="G78" s="699"/>
      <c r="H78" s="699">
        <f t="shared" si="10"/>
        <v>2000</v>
      </c>
      <c r="I78" s="699"/>
      <c r="J78" s="699"/>
      <c r="K78" s="699">
        <f>2000</f>
        <v>2000</v>
      </c>
      <c r="L78" s="699"/>
      <c r="M78" s="699"/>
      <c r="N78" s="699"/>
      <c r="O78" s="699"/>
      <c r="P78" s="699"/>
      <c r="Q78" s="699"/>
      <c r="R78" s="699"/>
      <c r="S78" s="699"/>
      <c r="T78" s="699"/>
      <c r="U78" s="699"/>
    </row>
    <row r="79" spans="1:21" ht="34.5" customHeight="1">
      <c r="A79" s="697">
        <v>5</v>
      </c>
      <c r="B79" s="713" t="s">
        <v>1047</v>
      </c>
      <c r="C79" s="711"/>
      <c r="D79" s="711"/>
      <c r="E79" s="711"/>
      <c r="F79" s="699">
        <f t="shared" si="9"/>
        <v>9297</v>
      </c>
      <c r="G79" s="699"/>
      <c r="H79" s="699">
        <f t="shared" si="10"/>
        <v>9297</v>
      </c>
      <c r="I79" s="699"/>
      <c r="J79" s="699"/>
      <c r="K79" s="699">
        <v>8388</v>
      </c>
      <c r="L79" s="699"/>
      <c r="M79" s="699"/>
      <c r="N79" s="699"/>
      <c r="O79" s="699">
        <v>909</v>
      </c>
      <c r="P79" s="699"/>
      <c r="Q79" s="699"/>
      <c r="R79" s="699"/>
      <c r="S79" s="699"/>
      <c r="T79" s="699"/>
      <c r="U79" s="699"/>
    </row>
    <row r="80" spans="1:21" s="395" customFormat="1" ht="66.75" customHeight="1">
      <c r="A80" s="697">
        <v>6</v>
      </c>
      <c r="B80" s="714" t="s">
        <v>1048</v>
      </c>
      <c r="C80" s="702"/>
      <c r="D80" s="702"/>
      <c r="E80" s="702"/>
      <c r="F80" s="715">
        <f t="shared" si="9"/>
        <v>630000</v>
      </c>
      <c r="G80" s="715"/>
      <c r="H80" s="699">
        <f t="shared" si="10"/>
        <v>630000</v>
      </c>
      <c r="I80" s="715"/>
      <c r="J80" s="715"/>
      <c r="K80" s="715">
        <v>630000</v>
      </c>
      <c r="L80" s="715"/>
      <c r="M80" s="715"/>
      <c r="N80" s="715"/>
      <c r="O80" s="715"/>
      <c r="P80" s="715"/>
      <c r="Q80" s="715"/>
      <c r="R80" s="715"/>
      <c r="S80" s="715"/>
      <c r="T80" s="715"/>
      <c r="U80" s="715"/>
    </row>
    <row r="81" spans="1:21" s="395" customFormat="1" ht="31.5">
      <c r="A81" s="697">
        <v>7</v>
      </c>
      <c r="B81" s="714" t="s">
        <v>1049</v>
      </c>
      <c r="C81" s="702"/>
      <c r="D81" s="702"/>
      <c r="E81" s="702"/>
      <c r="F81" s="715">
        <f t="shared" si="9"/>
        <v>95177</v>
      </c>
      <c r="G81" s="715"/>
      <c r="H81" s="699">
        <f t="shared" si="10"/>
        <v>95177</v>
      </c>
      <c r="I81" s="715"/>
      <c r="J81" s="715"/>
      <c r="K81" s="715">
        <f>'[2]08.BSMT'!C14-618-10000-171-145+221</f>
        <v>95177</v>
      </c>
      <c r="L81" s="715"/>
      <c r="M81" s="715"/>
      <c r="N81" s="715"/>
      <c r="O81" s="715"/>
      <c r="P81" s="715"/>
      <c r="Q81" s="715"/>
      <c r="R81" s="715"/>
      <c r="S81" s="715"/>
      <c r="T81" s="715"/>
      <c r="U81" s="715"/>
    </row>
    <row r="82" spans="1:21" s="395" customFormat="1">
      <c r="A82" s="697">
        <v>8</v>
      </c>
      <c r="B82" s="710" t="s">
        <v>546</v>
      </c>
      <c r="C82" s="702"/>
      <c r="D82" s="702"/>
      <c r="E82" s="702"/>
      <c r="F82" s="715">
        <f t="shared" si="9"/>
        <v>3190</v>
      </c>
      <c r="G82" s="715"/>
      <c r="H82" s="699">
        <f t="shared" si="10"/>
        <v>3190</v>
      </c>
      <c r="I82" s="715"/>
      <c r="J82" s="715"/>
      <c r="K82" s="715"/>
      <c r="L82" s="715"/>
      <c r="M82" s="715"/>
      <c r="N82" s="715"/>
      <c r="O82" s="715"/>
      <c r="P82" s="715"/>
      <c r="Q82" s="715"/>
      <c r="R82" s="715"/>
      <c r="S82" s="715"/>
      <c r="T82" s="715"/>
      <c r="U82" s="715">
        <v>3190</v>
      </c>
    </row>
    <row r="83" spans="1:21" s="395" customFormat="1" ht="31.5">
      <c r="A83" s="697">
        <v>9</v>
      </c>
      <c r="B83" s="710" t="s">
        <v>1050</v>
      </c>
      <c r="C83" s="702"/>
      <c r="D83" s="702"/>
      <c r="E83" s="702"/>
      <c r="F83" s="715">
        <f t="shared" si="9"/>
        <v>115511</v>
      </c>
      <c r="G83" s="715"/>
      <c r="H83" s="699">
        <f t="shared" si="10"/>
        <v>115511</v>
      </c>
      <c r="I83" s="715">
        <v>20000</v>
      </c>
      <c r="J83" s="715">
        <f>75511+20000</f>
        <v>95511</v>
      </c>
      <c r="K83" s="715"/>
      <c r="L83" s="715"/>
      <c r="M83" s="715"/>
      <c r="N83" s="715"/>
      <c r="O83" s="715"/>
      <c r="P83" s="715"/>
      <c r="Q83" s="715"/>
      <c r="R83" s="715"/>
      <c r="S83" s="715"/>
      <c r="T83" s="715"/>
      <c r="U83" s="715"/>
    </row>
    <row r="84" spans="1:21" ht="31.5" hidden="1">
      <c r="A84" s="697">
        <v>10</v>
      </c>
      <c r="B84" s="710" t="s">
        <v>556</v>
      </c>
      <c r="C84" s="711"/>
      <c r="D84" s="711"/>
      <c r="E84" s="711"/>
      <c r="F84" s="699">
        <f t="shared" si="9"/>
        <v>0</v>
      </c>
      <c r="G84" s="699"/>
      <c r="H84" s="699">
        <f t="shared" si="10"/>
        <v>0</v>
      </c>
      <c r="I84" s="712"/>
      <c r="J84" s="712"/>
      <c r="K84" s="712"/>
      <c r="L84" s="712"/>
      <c r="M84" s="712"/>
      <c r="N84" s="712"/>
      <c r="O84" s="712"/>
      <c r="P84" s="712"/>
      <c r="Q84" s="712"/>
      <c r="R84" s="712"/>
      <c r="S84" s="712"/>
      <c r="T84" s="712"/>
      <c r="U84" s="712"/>
    </row>
    <row r="85" spans="1:21" s="395" customFormat="1">
      <c r="A85" s="697">
        <v>11</v>
      </c>
      <c r="B85" s="710" t="s">
        <v>558</v>
      </c>
      <c r="C85" s="702"/>
      <c r="D85" s="702"/>
      <c r="E85" s="702"/>
      <c r="F85" s="715">
        <f t="shared" si="9"/>
        <v>10000</v>
      </c>
      <c r="G85" s="715"/>
      <c r="H85" s="699">
        <f t="shared" si="10"/>
        <v>10000</v>
      </c>
      <c r="I85" s="715"/>
      <c r="J85" s="715"/>
      <c r="K85" s="715">
        <v>10000</v>
      </c>
      <c r="L85" s="715"/>
      <c r="M85" s="715"/>
      <c r="N85" s="715"/>
      <c r="O85" s="715"/>
      <c r="P85" s="715"/>
      <c r="Q85" s="715"/>
      <c r="R85" s="715"/>
      <c r="S85" s="715"/>
      <c r="T85" s="715"/>
      <c r="U85" s="715"/>
    </row>
    <row r="86" spans="1:21" s="395" customFormat="1">
      <c r="A86" s="697">
        <v>12</v>
      </c>
      <c r="B86" s="710" t="s">
        <v>1051</v>
      </c>
      <c r="C86" s="702"/>
      <c r="D86" s="702"/>
      <c r="E86" s="702"/>
      <c r="F86" s="715">
        <f t="shared" si="9"/>
        <v>6000</v>
      </c>
      <c r="G86" s="715"/>
      <c r="H86" s="699">
        <f t="shared" si="10"/>
        <v>6000</v>
      </c>
      <c r="I86" s="715">
        <v>6000</v>
      </c>
      <c r="J86" s="715"/>
      <c r="K86" s="715"/>
      <c r="L86" s="715"/>
      <c r="M86" s="715"/>
      <c r="N86" s="715"/>
      <c r="O86" s="715"/>
      <c r="P86" s="715"/>
      <c r="Q86" s="715"/>
      <c r="R86" s="715"/>
      <c r="S86" s="715"/>
      <c r="T86" s="715"/>
      <c r="U86" s="715"/>
    </row>
    <row r="87" spans="1:21" ht="47.25">
      <c r="A87" s="697">
        <v>13</v>
      </c>
      <c r="B87" s="714" t="s">
        <v>1052</v>
      </c>
      <c r="C87" s="716"/>
      <c r="D87" s="716"/>
      <c r="E87" s="716"/>
      <c r="F87" s="715">
        <f t="shared" si="9"/>
        <v>210000</v>
      </c>
      <c r="G87" s="699"/>
      <c r="H87" s="699">
        <f t="shared" si="10"/>
        <v>210000</v>
      </c>
      <c r="I87" s="699"/>
      <c r="J87" s="699"/>
      <c r="K87" s="699"/>
      <c r="L87" s="699"/>
      <c r="M87" s="699"/>
      <c r="N87" s="699"/>
      <c r="O87" s="699"/>
      <c r="P87" s="699"/>
      <c r="Q87" s="699"/>
      <c r="R87" s="699">
        <f>30000*5+20000*3</f>
        <v>210000</v>
      </c>
      <c r="S87" s="699"/>
      <c r="T87" s="699"/>
      <c r="U87" s="699"/>
    </row>
    <row r="88" spans="1:21" ht="31.5">
      <c r="A88" s="697">
        <v>14</v>
      </c>
      <c r="B88" s="714" t="s">
        <v>1053</v>
      </c>
      <c r="C88" s="716"/>
      <c r="D88" s="716"/>
      <c r="E88" s="716"/>
      <c r="F88" s="715">
        <f t="shared" si="9"/>
        <v>17000</v>
      </c>
      <c r="G88" s="699"/>
      <c r="H88" s="699">
        <f t="shared" si="10"/>
        <v>17000</v>
      </c>
      <c r="I88" s="699"/>
      <c r="J88" s="699"/>
      <c r="K88" s="699"/>
      <c r="L88" s="699"/>
      <c r="M88" s="699"/>
      <c r="N88" s="699"/>
      <c r="O88" s="699"/>
      <c r="P88" s="699"/>
      <c r="Q88" s="699"/>
      <c r="R88" s="699">
        <f>3000*4+5000</f>
        <v>17000</v>
      </c>
      <c r="S88" s="699"/>
      <c r="T88" s="699"/>
      <c r="U88" s="699"/>
    </row>
    <row r="89" spans="1:21" ht="31.5">
      <c r="A89" s="697">
        <v>15</v>
      </c>
      <c r="B89" s="714" t="s">
        <v>1054</v>
      </c>
      <c r="C89" s="716"/>
      <c r="D89" s="716"/>
      <c r="E89" s="716"/>
      <c r="F89" s="715">
        <f t="shared" si="9"/>
        <v>25000</v>
      </c>
      <c r="G89" s="699"/>
      <c r="H89" s="699">
        <f t="shared" si="10"/>
        <v>25000</v>
      </c>
      <c r="I89" s="699"/>
      <c r="J89" s="699"/>
      <c r="K89" s="699"/>
      <c r="L89" s="699"/>
      <c r="M89" s="699"/>
      <c r="N89" s="699"/>
      <c r="O89" s="699"/>
      <c r="P89" s="699"/>
      <c r="Q89" s="699"/>
      <c r="R89" s="699">
        <v>25000</v>
      </c>
      <c r="S89" s="699"/>
      <c r="T89" s="699"/>
      <c r="U89" s="699"/>
    </row>
    <row r="90" spans="1:21" ht="31.5">
      <c r="A90" s="697">
        <v>16</v>
      </c>
      <c r="B90" s="717" t="s">
        <v>547</v>
      </c>
      <c r="C90" s="716"/>
      <c r="D90" s="716"/>
      <c r="E90" s="716"/>
      <c r="F90" s="715">
        <f t="shared" si="9"/>
        <v>45045</v>
      </c>
      <c r="G90" s="699"/>
      <c r="H90" s="699">
        <f t="shared" si="10"/>
        <v>45045</v>
      </c>
      <c r="I90" s="699"/>
      <c r="J90" s="699"/>
      <c r="K90" s="699"/>
      <c r="L90" s="699"/>
      <c r="M90" s="699">
        <f>62494-M17-M57</f>
        <v>45045</v>
      </c>
      <c r="N90" s="699"/>
      <c r="O90" s="699"/>
      <c r="P90" s="699"/>
      <c r="Q90" s="699"/>
      <c r="R90" s="699"/>
      <c r="S90" s="699"/>
      <c r="T90" s="699"/>
      <c r="U90" s="699"/>
    </row>
    <row r="91" spans="1:21">
      <c r="A91" s="697">
        <v>17</v>
      </c>
      <c r="B91" s="718" t="s">
        <v>1055</v>
      </c>
      <c r="C91" s="718"/>
      <c r="D91" s="716"/>
      <c r="E91" s="716"/>
      <c r="F91" s="699">
        <f t="shared" si="9"/>
        <v>3200</v>
      </c>
      <c r="G91" s="699"/>
      <c r="H91" s="699">
        <f t="shared" si="10"/>
        <v>3200</v>
      </c>
      <c r="I91" s="699"/>
      <c r="J91" s="699"/>
      <c r="K91" s="699"/>
      <c r="L91" s="699"/>
      <c r="M91" s="699"/>
      <c r="N91" s="699"/>
      <c r="O91" s="699"/>
      <c r="P91" s="699"/>
      <c r="Q91" s="699"/>
      <c r="R91" s="699"/>
      <c r="S91" s="699"/>
      <c r="T91" s="699"/>
      <c r="U91" s="699">
        <v>3200</v>
      </c>
    </row>
    <row r="92" spans="1:21" ht="38.25" customHeight="1">
      <c r="A92" s="697">
        <v>18</v>
      </c>
      <c r="B92" s="718" t="s">
        <v>569</v>
      </c>
      <c r="C92" s="718"/>
      <c r="D92" s="716"/>
      <c r="E92" s="716"/>
      <c r="F92" s="699">
        <f t="shared" si="9"/>
        <v>3300</v>
      </c>
      <c r="G92" s="699"/>
      <c r="H92" s="699">
        <f t="shared" si="10"/>
        <v>3300</v>
      </c>
      <c r="I92" s="699"/>
      <c r="J92" s="699"/>
      <c r="K92" s="699"/>
      <c r="L92" s="699"/>
      <c r="M92" s="699"/>
      <c r="N92" s="699"/>
      <c r="O92" s="699"/>
      <c r="P92" s="699"/>
      <c r="Q92" s="699"/>
      <c r="R92" s="699"/>
      <c r="S92" s="699"/>
      <c r="T92" s="699"/>
      <c r="U92" s="699">
        <v>3300</v>
      </c>
    </row>
    <row r="93" spans="1:21" ht="50.25" customHeight="1">
      <c r="A93" s="697">
        <v>19</v>
      </c>
      <c r="B93" s="718" t="s">
        <v>1056</v>
      </c>
      <c r="C93" s="718"/>
      <c r="D93" s="716"/>
      <c r="E93" s="716"/>
      <c r="F93" s="699">
        <f t="shared" si="9"/>
        <v>1000</v>
      </c>
      <c r="G93" s="699"/>
      <c r="H93" s="699">
        <f t="shared" si="10"/>
        <v>1000</v>
      </c>
      <c r="I93" s="699"/>
      <c r="J93" s="699"/>
      <c r="K93" s="699"/>
      <c r="L93" s="699"/>
      <c r="M93" s="699"/>
      <c r="N93" s="699"/>
      <c r="O93" s="699"/>
      <c r="P93" s="699"/>
      <c r="Q93" s="699"/>
      <c r="R93" s="699"/>
      <c r="S93" s="699"/>
      <c r="T93" s="699"/>
      <c r="U93" s="699">
        <v>1000</v>
      </c>
    </row>
    <row r="94" spans="1:21" ht="23.25" customHeight="1">
      <c r="A94" s="697">
        <v>20</v>
      </c>
      <c r="B94" s="719" t="s">
        <v>571</v>
      </c>
      <c r="C94" s="718"/>
      <c r="D94" s="716"/>
      <c r="E94" s="716"/>
      <c r="F94" s="699">
        <f>G94+H94</f>
        <v>1106</v>
      </c>
      <c r="G94" s="699"/>
      <c r="H94" s="699">
        <f t="shared" si="10"/>
        <v>1106</v>
      </c>
      <c r="I94" s="699"/>
      <c r="J94" s="699"/>
      <c r="K94" s="699"/>
      <c r="L94" s="699"/>
      <c r="M94" s="699"/>
      <c r="N94" s="699"/>
      <c r="O94" s="699"/>
      <c r="P94" s="699"/>
      <c r="Q94" s="699"/>
      <c r="R94" s="699"/>
      <c r="S94" s="699"/>
      <c r="T94" s="699"/>
      <c r="U94" s="699">
        <v>1106</v>
      </c>
    </row>
    <row r="95" spans="1:21" ht="35.25" customHeight="1">
      <c r="A95" s="697">
        <v>21</v>
      </c>
      <c r="B95" s="719" t="s">
        <v>1057</v>
      </c>
      <c r="C95" s="718"/>
      <c r="D95" s="716"/>
      <c r="E95" s="716"/>
      <c r="F95" s="699">
        <f>G95+H95</f>
        <v>453</v>
      </c>
      <c r="G95" s="699"/>
      <c r="H95" s="699">
        <f t="shared" si="10"/>
        <v>453</v>
      </c>
      <c r="I95" s="699"/>
      <c r="J95" s="699"/>
      <c r="K95" s="699"/>
      <c r="L95" s="699"/>
      <c r="M95" s="699"/>
      <c r="N95" s="699"/>
      <c r="O95" s="699"/>
      <c r="P95" s="699"/>
      <c r="Q95" s="699"/>
      <c r="R95" s="699"/>
      <c r="S95" s="699"/>
      <c r="T95" s="699"/>
      <c r="U95" s="699">
        <v>453</v>
      </c>
    </row>
    <row r="96" spans="1:21">
      <c r="A96" s="697">
        <v>22</v>
      </c>
      <c r="B96" s="720" t="s">
        <v>774</v>
      </c>
      <c r="C96" s="718"/>
      <c r="D96" s="716"/>
      <c r="E96" s="716"/>
      <c r="F96" s="699">
        <f>G96+H96</f>
        <v>53108</v>
      </c>
      <c r="G96" s="699"/>
      <c r="H96" s="699">
        <f t="shared" si="10"/>
        <v>53108</v>
      </c>
      <c r="I96" s="699"/>
      <c r="J96" s="699"/>
      <c r="K96" s="699"/>
      <c r="L96" s="699"/>
      <c r="M96" s="699"/>
      <c r="N96" s="699"/>
      <c r="O96" s="699"/>
      <c r="P96" s="699"/>
      <c r="Q96" s="699"/>
      <c r="R96" s="699">
        <f>175000-'[2]08.BSMT'!C16</f>
        <v>53108</v>
      </c>
      <c r="S96" s="699"/>
      <c r="T96" s="699"/>
      <c r="U96" s="699"/>
    </row>
    <row r="97" spans="1:21" ht="31.5">
      <c r="A97" s="697">
        <v>23</v>
      </c>
      <c r="B97" s="714" t="s">
        <v>1058</v>
      </c>
      <c r="C97" s="718"/>
      <c r="D97" s="708"/>
      <c r="E97" s="708"/>
      <c r="F97" s="699">
        <f t="shared" si="9"/>
        <v>100000</v>
      </c>
      <c r="G97" s="699"/>
      <c r="H97" s="699">
        <f t="shared" si="10"/>
        <v>100000</v>
      </c>
      <c r="I97" s="699"/>
      <c r="J97" s="699"/>
      <c r="K97" s="699">
        <v>100000</v>
      </c>
      <c r="L97" s="699"/>
      <c r="M97" s="699"/>
      <c r="N97" s="699"/>
      <c r="O97" s="699"/>
      <c r="P97" s="699"/>
      <c r="Q97" s="699"/>
      <c r="R97" s="699"/>
      <c r="S97" s="699"/>
      <c r="T97" s="699"/>
      <c r="U97" s="699"/>
    </row>
    <row r="98" spans="1:21" ht="19.5" customHeight="1">
      <c r="A98" s="697">
        <v>24</v>
      </c>
      <c r="B98" s="710" t="s">
        <v>1059</v>
      </c>
      <c r="C98" s="711"/>
      <c r="D98" s="711"/>
      <c r="E98" s="711"/>
      <c r="F98" s="699">
        <f>G98+H98</f>
        <v>27063</v>
      </c>
      <c r="G98" s="699"/>
      <c r="H98" s="699">
        <f t="shared" si="10"/>
        <v>27063</v>
      </c>
      <c r="I98" s="712"/>
      <c r="J98" s="712"/>
      <c r="K98" s="712"/>
      <c r="L98" s="712"/>
      <c r="M98" s="712"/>
      <c r="N98" s="712"/>
      <c r="O98" s="712"/>
      <c r="P98" s="712"/>
      <c r="Q98" s="712"/>
      <c r="R98" s="712"/>
      <c r="S98" s="712"/>
      <c r="T98" s="712">
        <v>27063</v>
      </c>
      <c r="U98" s="712"/>
    </row>
    <row r="99" spans="1:21" ht="18.75">
      <c r="A99" s="697">
        <v>25</v>
      </c>
      <c r="B99" s="710" t="s">
        <v>1060</v>
      </c>
      <c r="C99" s="711"/>
      <c r="D99" s="711"/>
      <c r="E99" s="711"/>
      <c r="F99" s="699">
        <f>G99+H99</f>
        <v>109567</v>
      </c>
      <c r="G99" s="699">
        <v>50178</v>
      </c>
      <c r="H99" s="699">
        <f t="shared" si="10"/>
        <v>59389</v>
      </c>
      <c r="I99" s="712"/>
      <c r="J99" s="712"/>
      <c r="K99" s="712"/>
      <c r="L99" s="712"/>
      <c r="M99" s="712"/>
      <c r="N99" s="712"/>
      <c r="O99" s="712"/>
      <c r="P99" s="712"/>
      <c r="Q99" s="712"/>
      <c r="R99" s="712">
        <f>109567-G99</f>
        <v>59389</v>
      </c>
      <c r="S99" s="712"/>
      <c r="T99" s="712"/>
      <c r="U99" s="712"/>
    </row>
    <row r="100" spans="1:21" ht="18.75">
      <c r="A100" s="697">
        <v>26</v>
      </c>
      <c r="B100" s="710" t="s">
        <v>1061</v>
      </c>
      <c r="C100" s="711"/>
      <c r="D100" s="711"/>
      <c r="E100" s="711"/>
      <c r="F100" s="699">
        <f>G100+H100</f>
        <v>80000</v>
      </c>
      <c r="G100" s="699"/>
      <c r="H100" s="699">
        <f t="shared" si="10"/>
        <v>80000</v>
      </c>
      <c r="I100" s="712"/>
      <c r="J100" s="712"/>
      <c r="K100" s="712"/>
      <c r="L100" s="712"/>
      <c r="M100" s="712"/>
      <c r="N100" s="712">
        <v>80000</v>
      </c>
      <c r="O100" s="712"/>
      <c r="P100" s="712"/>
      <c r="Q100" s="712"/>
      <c r="R100" s="712"/>
      <c r="S100" s="712"/>
      <c r="T100" s="712"/>
      <c r="U100" s="712"/>
    </row>
    <row r="101" spans="1:21" ht="18.75">
      <c r="A101" s="697">
        <v>27</v>
      </c>
      <c r="B101" s="710" t="s">
        <v>362</v>
      </c>
      <c r="C101" s="711"/>
      <c r="D101" s="711"/>
      <c r="E101" s="711"/>
      <c r="F101" s="699">
        <f>G101+H101</f>
        <v>74000</v>
      </c>
      <c r="G101" s="699"/>
      <c r="H101" s="699">
        <f t="shared" si="10"/>
        <v>74000</v>
      </c>
      <c r="I101" s="712"/>
      <c r="J101" s="712"/>
      <c r="K101" s="712"/>
      <c r="L101" s="712"/>
      <c r="M101" s="712"/>
      <c r="N101" s="712"/>
      <c r="O101" s="712"/>
      <c r="P101" s="712"/>
      <c r="Q101" s="712"/>
      <c r="R101" s="712"/>
      <c r="S101" s="712">
        <f>32000+20000+12000+10000</f>
        <v>74000</v>
      </c>
      <c r="T101" s="712"/>
      <c r="U101" s="712"/>
    </row>
    <row r="102" spans="1:21" ht="31.5">
      <c r="A102" s="697">
        <v>28</v>
      </c>
      <c r="B102" s="710" t="s">
        <v>1062</v>
      </c>
      <c r="C102" s="711"/>
      <c r="D102" s="711"/>
      <c r="E102" s="711"/>
      <c r="F102" s="699">
        <f t="shared" ref="F102:F117" si="11">G102+H102</f>
        <v>80000</v>
      </c>
      <c r="G102" s="699"/>
      <c r="H102" s="699">
        <f t="shared" si="10"/>
        <v>80000</v>
      </c>
      <c r="I102" s="712"/>
      <c r="J102" s="712"/>
      <c r="K102" s="712">
        <v>30000</v>
      </c>
      <c r="L102" s="712"/>
      <c r="M102" s="712"/>
      <c r="N102" s="712"/>
      <c r="O102" s="712"/>
      <c r="P102" s="712"/>
      <c r="Q102" s="712"/>
      <c r="R102" s="712">
        <v>50000</v>
      </c>
      <c r="S102" s="712"/>
      <c r="T102" s="712"/>
      <c r="U102" s="712"/>
    </row>
    <row r="103" spans="1:21" ht="31.5">
      <c r="A103" s="697">
        <v>29</v>
      </c>
      <c r="B103" s="710" t="s">
        <v>1063</v>
      </c>
      <c r="C103" s="711"/>
      <c r="D103" s="711"/>
      <c r="E103" s="711"/>
      <c r="F103" s="699">
        <f t="shared" si="11"/>
        <v>8000</v>
      </c>
      <c r="G103" s="699"/>
      <c r="H103" s="699">
        <f t="shared" si="10"/>
        <v>8000</v>
      </c>
      <c r="I103" s="712"/>
      <c r="J103" s="712"/>
      <c r="K103" s="712"/>
      <c r="L103" s="712"/>
      <c r="M103" s="712"/>
      <c r="N103" s="712"/>
      <c r="O103" s="712"/>
      <c r="P103" s="712"/>
      <c r="Q103" s="712"/>
      <c r="R103" s="712">
        <v>8000</v>
      </c>
      <c r="S103" s="712"/>
      <c r="T103" s="712"/>
      <c r="U103" s="712"/>
    </row>
    <row r="104" spans="1:21" ht="31.5">
      <c r="A104" s="697">
        <v>30</v>
      </c>
      <c r="B104" s="710" t="s">
        <v>1064</v>
      </c>
      <c r="C104" s="711"/>
      <c r="D104" s="711"/>
      <c r="E104" s="711"/>
      <c r="F104" s="699">
        <f t="shared" si="11"/>
        <v>1480</v>
      </c>
      <c r="G104" s="699"/>
      <c r="H104" s="699">
        <f t="shared" si="10"/>
        <v>1480</v>
      </c>
      <c r="I104" s="712"/>
      <c r="J104" s="712"/>
      <c r="K104" s="712"/>
      <c r="L104" s="712"/>
      <c r="M104" s="712"/>
      <c r="N104" s="712"/>
      <c r="O104" s="712"/>
      <c r="P104" s="712"/>
      <c r="Q104" s="712"/>
      <c r="R104" s="712">
        <v>1480</v>
      </c>
      <c r="S104" s="712"/>
      <c r="T104" s="712"/>
      <c r="U104" s="712"/>
    </row>
    <row r="105" spans="1:21" ht="31.5">
      <c r="A105" s="697">
        <v>31</v>
      </c>
      <c r="B105" s="710" t="s">
        <v>1065</v>
      </c>
      <c r="C105" s="711"/>
      <c r="D105" s="711"/>
      <c r="E105" s="711"/>
      <c r="F105" s="699">
        <f t="shared" si="11"/>
        <v>2000</v>
      </c>
      <c r="G105" s="699"/>
      <c r="H105" s="699">
        <f t="shared" si="10"/>
        <v>2000</v>
      </c>
      <c r="I105" s="712"/>
      <c r="J105" s="712"/>
      <c r="K105" s="712"/>
      <c r="L105" s="712"/>
      <c r="M105" s="712"/>
      <c r="N105" s="712">
        <v>2000</v>
      </c>
      <c r="O105" s="712"/>
      <c r="P105" s="712"/>
      <c r="Q105" s="712"/>
      <c r="R105" s="712"/>
      <c r="S105" s="712"/>
      <c r="T105" s="712"/>
      <c r="U105" s="712"/>
    </row>
    <row r="106" spans="1:21" ht="78.75">
      <c r="A106" s="697">
        <v>32</v>
      </c>
      <c r="B106" s="710" t="s">
        <v>1066</v>
      </c>
      <c r="C106" s="711"/>
      <c r="D106" s="711"/>
      <c r="E106" s="711"/>
      <c r="F106" s="699">
        <f t="shared" si="11"/>
        <v>15000</v>
      </c>
      <c r="G106" s="699"/>
      <c r="H106" s="699">
        <f t="shared" si="10"/>
        <v>15000</v>
      </c>
      <c r="I106" s="712"/>
      <c r="J106" s="712"/>
      <c r="K106" s="712"/>
      <c r="L106" s="712"/>
      <c r="M106" s="712"/>
      <c r="N106" s="712">
        <v>15000</v>
      </c>
      <c r="O106" s="712"/>
      <c r="P106" s="712"/>
      <c r="Q106" s="712"/>
      <c r="R106" s="712"/>
      <c r="S106" s="712"/>
      <c r="T106" s="712"/>
      <c r="U106" s="712"/>
    </row>
    <row r="107" spans="1:21" ht="18.75">
      <c r="A107" s="697">
        <v>33</v>
      </c>
      <c r="B107" s="710" t="s">
        <v>1067</v>
      </c>
      <c r="C107" s="711"/>
      <c r="D107" s="711"/>
      <c r="E107" s="711"/>
      <c r="F107" s="699">
        <f t="shared" si="11"/>
        <v>11877</v>
      </c>
      <c r="G107" s="699"/>
      <c r="H107" s="699">
        <f t="shared" si="10"/>
        <v>11877</v>
      </c>
      <c r="I107" s="712"/>
      <c r="J107" s="712"/>
      <c r="K107" s="712"/>
      <c r="L107" s="712"/>
      <c r="M107" s="712"/>
      <c r="N107" s="712"/>
      <c r="O107" s="712"/>
      <c r="P107" s="712"/>
      <c r="Q107" s="712"/>
      <c r="R107" s="712">
        <f>12677-800</f>
        <v>11877</v>
      </c>
      <c r="S107" s="712"/>
      <c r="T107" s="712"/>
      <c r="U107" s="712"/>
    </row>
    <row r="108" spans="1:21" ht="47.25">
      <c r="A108" s="697">
        <v>34</v>
      </c>
      <c r="B108" s="710" t="s">
        <v>1068</v>
      </c>
      <c r="C108" s="711"/>
      <c r="D108" s="711"/>
      <c r="E108" s="711"/>
      <c r="F108" s="699">
        <f t="shared" si="11"/>
        <v>1500</v>
      </c>
      <c r="G108" s="699"/>
      <c r="H108" s="699">
        <f t="shared" si="10"/>
        <v>1500</v>
      </c>
      <c r="I108" s="712"/>
      <c r="J108" s="712"/>
      <c r="K108" s="712"/>
      <c r="L108" s="712"/>
      <c r="M108" s="712"/>
      <c r="N108" s="712">
        <v>1500</v>
      </c>
      <c r="O108" s="712"/>
      <c r="P108" s="712"/>
      <c r="Q108" s="712"/>
      <c r="R108" s="712"/>
      <c r="S108" s="712"/>
      <c r="T108" s="712"/>
      <c r="U108" s="712"/>
    </row>
    <row r="109" spans="1:21" ht="18.75">
      <c r="A109" s="697">
        <v>35</v>
      </c>
      <c r="B109" s="710" t="s">
        <v>1069</v>
      </c>
      <c r="C109" s="711"/>
      <c r="D109" s="711"/>
      <c r="E109" s="711"/>
      <c r="F109" s="699">
        <f t="shared" si="11"/>
        <v>2708</v>
      </c>
      <c r="G109" s="699"/>
      <c r="H109" s="699">
        <f t="shared" si="10"/>
        <v>2708</v>
      </c>
      <c r="I109" s="712"/>
      <c r="J109" s="712"/>
      <c r="K109" s="712"/>
      <c r="L109" s="712"/>
      <c r="M109" s="712"/>
      <c r="N109" s="712"/>
      <c r="O109" s="712"/>
      <c r="P109" s="712"/>
      <c r="Q109" s="712"/>
      <c r="R109" s="712">
        <f>485+2223</f>
        <v>2708</v>
      </c>
      <c r="S109" s="712"/>
      <c r="T109" s="712"/>
      <c r="U109" s="712"/>
    </row>
    <row r="110" spans="1:21" ht="30.75" customHeight="1">
      <c r="A110" s="697">
        <v>36</v>
      </c>
      <c r="B110" s="710" t="s">
        <v>1070</v>
      </c>
      <c r="C110" s="711"/>
      <c r="D110" s="711"/>
      <c r="E110" s="711"/>
      <c r="F110" s="699">
        <f t="shared" si="11"/>
        <v>85000</v>
      </c>
      <c r="G110" s="699"/>
      <c r="H110" s="699">
        <f t="shared" si="10"/>
        <v>85000</v>
      </c>
      <c r="I110" s="712"/>
      <c r="J110" s="712"/>
      <c r="K110" s="712"/>
      <c r="L110" s="712"/>
      <c r="M110" s="712"/>
      <c r="N110" s="712"/>
      <c r="O110" s="712"/>
      <c r="P110" s="712"/>
      <c r="Q110" s="712"/>
      <c r="R110" s="712">
        <v>85000</v>
      </c>
      <c r="S110" s="712"/>
      <c r="T110" s="712"/>
      <c r="U110" s="712"/>
    </row>
    <row r="111" spans="1:21" ht="18.75">
      <c r="A111" s="697">
        <v>37</v>
      </c>
      <c r="B111" s="710" t="s">
        <v>1071</v>
      </c>
      <c r="C111" s="711"/>
      <c r="D111" s="711"/>
      <c r="E111" s="711"/>
      <c r="F111" s="699">
        <f t="shared" si="11"/>
        <v>34857</v>
      </c>
      <c r="G111" s="699"/>
      <c r="H111" s="699">
        <f t="shared" si="10"/>
        <v>34857</v>
      </c>
      <c r="I111" s="712"/>
      <c r="J111" s="712"/>
      <c r="K111" s="712"/>
      <c r="L111" s="712">
        <v>8000</v>
      </c>
      <c r="M111" s="712"/>
      <c r="N111" s="712"/>
      <c r="O111" s="712"/>
      <c r="P111" s="712"/>
      <c r="Q111" s="712"/>
      <c r="R111" s="712">
        <v>2262</v>
      </c>
      <c r="S111" s="712"/>
      <c r="T111" s="712">
        <v>24595</v>
      </c>
      <c r="U111" s="712"/>
    </row>
    <row r="112" spans="1:21" ht="18.75">
      <c r="A112" s="697">
        <v>38</v>
      </c>
      <c r="B112" s="710" t="s">
        <v>1072</v>
      </c>
      <c r="C112" s="711"/>
      <c r="D112" s="711"/>
      <c r="E112" s="711"/>
      <c r="F112" s="699">
        <f t="shared" si="11"/>
        <v>27255</v>
      </c>
      <c r="G112" s="699"/>
      <c r="H112" s="699">
        <f t="shared" si="10"/>
        <v>27255</v>
      </c>
      <c r="I112" s="712"/>
      <c r="J112" s="712"/>
      <c r="K112" s="712"/>
      <c r="L112" s="712">
        <v>2000</v>
      </c>
      <c r="M112" s="712"/>
      <c r="N112" s="712"/>
      <c r="O112" s="712"/>
      <c r="P112" s="712"/>
      <c r="Q112" s="712"/>
      <c r="R112" s="712"/>
      <c r="S112" s="712"/>
      <c r="T112" s="712">
        <v>25255</v>
      </c>
      <c r="U112" s="712"/>
    </row>
    <row r="113" spans="1:21" ht="31.5">
      <c r="A113" s="697">
        <v>39</v>
      </c>
      <c r="B113" s="710" t="s">
        <v>1073</v>
      </c>
      <c r="C113" s="711"/>
      <c r="D113" s="711"/>
      <c r="E113" s="711"/>
      <c r="F113" s="699">
        <f t="shared" si="11"/>
        <v>28321</v>
      </c>
      <c r="G113" s="699"/>
      <c r="H113" s="699">
        <f t="shared" si="10"/>
        <v>28321</v>
      </c>
      <c r="I113" s="712"/>
      <c r="J113" s="712"/>
      <c r="K113" s="712"/>
      <c r="L113" s="712"/>
      <c r="M113" s="712"/>
      <c r="N113" s="712"/>
      <c r="O113" s="712"/>
      <c r="P113" s="712"/>
      <c r="Q113" s="712">
        <v>28321</v>
      </c>
      <c r="R113" s="712"/>
      <c r="S113" s="712"/>
      <c r="T113" s="712"/>
      <c r="U113" s="712"/>
    </row>
    <row r="114" spans="1:21" ht="31.5" customHeight="1">
      <c r="A114" s="697">
        <v>40</v>
      </c>
      <c r="B114" s="710" t="s">
        <v>1074</v>
      </c>
      <c r="C114" s="711"/>
      <c r="D114" s="711"/>
      <c r="E114" s="711"/>
      <c r="F114" s="699">
        <f t="shared" si="11"/>
        <v>127268</v>
      </c>
      <c r="G114" s="699"/>
      <c r="H114" s="699">
        <f t="shared" si="10"/>
        <v>127268</v>
      </c>
      <c r="I114" s="712"/>
      <c r="J114" s="712"/>
      <c r="K114" s="712"/>
      <c r="L114" s="712"/>
      <c r="M114" s="712"/>
      <c r="N114" s="712"/>
      <c r="O114" s="712"/>
      <c r="P114" s="712"/>
      <c r="Q114" s="712"/>
      <c r="R114" s="712">
        <f>77788+49480</f>
        <v>127268</v>
      </c>
      <c r="S114" s="712"/>
      <c r="T114" s="712"/>
      <c r="U114" s="712"/>
    </row>
    <row r="115" spans="1:21" ht="51" customHeight="1">
      <c r="A115" s="697">
        <v>41</v>
      </c>
      <c r="B115" s="710" t="s">
        <v>1075</v>
      </c>
      <c r="C115" s="711"/>
      <c r="D115" s="711"/>
      <c r="E115" s="711"/>
      <c r="F115" s="699">
        <f t="shared" si="11"/>
        <v>2103</v>
      </c>
      <c r="G115" s="699"/>
      <c r="H115" s="699">
        <f t="shared" si="10"/>
        <v>2103</v>
      </c>
      <c r="I115" s="712"/>
      <c r="J115" s="712"/>
      <c r="K115" s="712"/>
      <c r="L115" s="712"/>
      <c r="M115" s="712"/>
      <c r="N115" s="712">
        <v>2103</v>
      </c>
      <c r="O115" s="712"/>
      <c r="P115" s="712"/>
      <c r="Q115" s="712"/>
      <c r="R115" s="712"/>
      <c r="S115" s="712"/>
      <c r="T115" s="712"/>
      <c r="U115" s="712"/>
    </row>
    <row r="116" spans="1:21" ht="36" customHeight="1">
      <c r="A116" s="697">
        <v>42</v>
      </c>
      <c r="B116" s="710" t="s">
        <v>1076</v>
      </c>
      <c r="C116" s="711"/>
      <c r="D116" s="711"/>
      <c r="E116" s="711"/>
      <c r="F116" s="699">
        <f t="shared" si="11"/>
        <v>127280</v>
      </c>
      <c r="G116" s="699"/>
      <c r="H116" s="699">
        <f t="shared" si="10"/>
        <v>127280</v>
      </c>
      <c r="I116" s="712"/>
      <c r="J116" s="712"/>
      <c r="K116" s="712"/>
      <c r="L116" s="712"/>
      <c r="M116" s="712"/>
      <c r="N116" s="712"/>
      <c r="O116" s="712"/>
      <c r="P116" s="712"/>
      <c r="Q116" s="712"/>
      <c r="R116" s="712">
        <v>127280</v>
      </c>
      <c r="S116" s="712"/>
      <c r="T116" s="712"/>
      <c r="U116" s="712"/>
    </row>
    <row r="117" spans="1:21" ht="21.75" hidden="1" customHeight="1">
      <c r="A117" s="697">
        <v>43</v>
      </c>
      <c r="B117" s="710" t="s">
        <v>1077</v>
      </c>
      <c r="C117" s="711"/>
      <c r="D117" s="711"/>
      <c r="E117" s="711"/>
      <c r="F117" s="699">
        <f t="shared" si="11"/>
        <v>0</v>
      </c>
      <c r="G117" s="699"/>
      <c r="H117" s="699">
        <f t="shared" si="10"/>
        <v>0</v>
      </c>
      <c r="I117" s="712"/>
      <c r="J117" s="712"/>
      <c r="K117" s="712"/>
      <c r="L117" s="712"/>
      <c r="M117" s="712"/>
      <c r="N117" s="712"/>
      <c r="O117" s="712"/>
      <c r="P117" s="712"/>
      <c r="Q117" s="712"/>
      <c r="R117" s="712"/>
      <c r="S117" s="712"/>
      <c r="T117" s="712"/>
      <c r="U117" s="712"/>
    </row>
    <row r="118" spans="1:21" s="696" customFormat="1">
      <c r="A118" s="692"/>
      <c r="B118" s="721"/>
      <c r="C118" s="721"/>
      <c r="D118" s="721"/>
      <c r="E118" s="721"/>
      <c r="F118" s="722">
        <f>G118+H118</f>
        <v>0</v>
      </c>
      <c r="G118" s="722"/>
      <c r="H118" s="722">
        <f t="shared" si="10"/>
        <v>0</v>
      </c>
      <c r="I118" s="722"/>
      <c r="J118" s="722"/>
      <c r="K118" s="722"/>
      <c r="L118" s="722"/>
      <c r="M118" s="722"/>
      <c r="N118" s="722"/>
      <c r="O118" s="722"/>
      <c r="P118" s="722"/>
      <c r="Q118" s="722"/>
      <c r="R118" s="722"/>
      <c r="S118" s="722"/>
      <c r="T118" s="722"/>
      <c r="U118" s="722"/>
    </row>
    <row r="121" spans="1:21">
      <c r="B121" s="723"/>
      <c r="C121" s="723"/>
      <c r="F121" s="724"/>
      <c r="G121" s="724"/>
      <c r="H121" s="724"/>
      <c r="I121" s="724"/>
      <c r="J121" s="724"/>
      <c r="K121" s="724"/>
      <c r="L121" s="724"/>
      <c r="M121" s="724"/>
      <c r="N121" s="724"/>
      <c r="O121" s="724"/>
      <c r="P121" s="724"/>
      <c r="Q121" s="724"/>
      <c r="R121" s="724"/>
      <c r="S121" s="724"/>
      <c r="T121" s="724"/>
      <c r="U121" s="724"/>
    </row>
  </sheetData>
  <mergeCells count="5">
    <mergeCell ref="B1:E1"/>
    <mergeCell ref="O1:U1"/>
    <mergeCell ref="B2:U2"/>
    <mergeCell ref="A3:U3"/>
    <mergeCell ref="S4:U4"/>
  </mergeCells>
  <pageMargins left="0.31496062992125984" right="0.11811023622047245" top="0.35433070866141736" bottom="0.35433070866141736" header="0.31496062992125984" footer="0.31496062992125984"/>
  <pageSetup paperSize="9" scale="60" orientation="landscape"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26"/>
  <sheetViews>
    <sheetView zoomScale="85" zoomScaleNormal="85" workbookViewId="0">
      <selection activeCell="O1" sqref="O1:Q1048576"/>
    </sheetView>
  </sheetViews>
  <sheetFormatPr defaultColWidth="5.42578125" defaultRowHeight="15.75"/>
  <cols>
    <col min="1" max="1" width="5.42578125" style="725" customWidth="1"/>
    <col min="2" max="2" width="41.42578125" style="725" customWidth="1"/>
    <col min="3" max="3" width="13.85546875" style="725" customWidth="1"/>
    <col min="4" max="4" width="13.7109375" style="725" customWidth="1"/>
    <col min="5" max="5" width="14" style="737" customWidth="1"/>
    <col min="6" max="6" width="10.5703125" style="737" customWidth="1"/>
    <col min="7" max="7" width="13.5703125" style="737" customWidth="1"/>
    <col min="8" max="8" width="11.140625" style="725" customWidth="1"/>
    <col min="9" max="9" width="12.28515625" style="725" customWidth="1"/>
    <col min="10" max="10" width="12.7109375" style="725" customWidth="1"/>
    <col min="11" max="11" width="11.140625" style="725" customWidth="1"/>
    <col min="12" max="12" width="11.7109375" style="725" customWidth="1"/>
    <col min="13" max="13" width="11.140625" style="725" customWidth="1"/>
    <col min="14" max="14" width="13.42578125" style="725" customWidth="1"/>
    <col min="15" max="241" width="10.28515625" style="725" customWidth="1"/>
    <col min="242" max="253" width="5.42578125" style="725"/>
    <col min="254" max="254" width="5.42578125" style="725" customWidth="1"/>
    <col min="255" max="255" width="41.42578125" style="725" customWidth="1"/>
    <col min="256" max="256" width="13.85546875" style="725" customWidth="1"/>
    <col min="257" max="257" width="13.7109375" style="725" customWidth="1"/>
    <col min="258" max="258" width="14" style="725" customWidth="1"/>
    <col min="259" max="259" width="10.5703125" style="725" customWidth="1"/>
    <col min="260" max="260" width="13.5703125" style="725" customWidth="1"/>
    <col min="261" max="261" width="11.140625" style="725" customWidth="1"/>
    <col min="262" max="262" width="12.28515625" style="725" customWidth="1"/>
    <col min="263" max="263" width="12.7109375" style="725" customWidth="1"/>
    <col min="264" max="264" width="11.140625" style="725" customWidth="1"/>
    <col min="265" max="265" width="11.7109375" style="725" customWidth="1"/>
    <col min="266" max="266" width="11.140625" style="725" customWidth="1"/>
    <col min="267" max="267" width="13.42578125" style="725" customWidth="1"/>
    <col min="268" max="268" width="13.85546875" style="725" customWidth="1"/>
    <col min="269" max="497" width="10.28515625" style="725" customWidth="1"/>
    <col min="498" max="509" width="5.42578125" style="725"/>
    <col min="510" max="510" width="5.42578125" style="725" customWidth="1"/>
    <col min="511" max="511" width="41.42578125" style="725" customWidth="1"/>
    <col min="512" max="512" width="13.85546875" style="725" customWidth="1"/>
    <col min="513" max="513" width="13.7109375" style="725" customWidth="1"/>
    <col min="514" max="514" width="14" style="725" customWidth="1"/>
    <col min="515" max="515" width="10.5703125" style="725" customWidth="1"/>
    <col min="516" max="516" width="13.5703125" style="725" customWidth="1"/>
    <col min="517" max="517" width="11.140625" style="725" customWidth="1"/>
    <col min="518" max="518" width="12.28515625" style="725" customWidth="1"/>
    <col min="519" max="519" width="12.7109375" style="725" customWidth="1"/>
    <col min="520" max="520" width="11.140625" style="725" customWidth="1"/>
    <col min="521" max="521" width="11.7109375" style="725" customWidth="1"/>
    <col min="522" max="522" width="11.140625" style="725" customWidth="1"/>
    <col min="523" max="523" width="13.42578125" style="725" customWidth="1"/>
    <col min="524" max="524" width="13.85546875" style="725" customWidth="1"/>
    <col min="525" max="753" width="10.28515625" style="725" customWidth="1"/>
    <col min="754" max="765" width="5.42578125" style="725"/>
    <col min="766" max="766" width="5.42578125" style="725" customWidth="1"/>
    <col min="767" max="767" width="41.42578125" style="725" customWidth="1"/>
    <col min="768" max="768" width="13.85546875" style="725" customWidth="1"/>
    <col min="769" max="769" width="13.7109375" style="725" customWidth="1"/>
    <col min="770" max="770" width="14" style="725" customWidth="1"/>
    <col min="771" max="771" width="10.5703125" style="725" customWidth="1"/>
    <col min="772" max="772" width="13.5703125" style="725" customWidth="1"/>
    <col min="773" max="773" width="11.140625" style="725" customWidth="1"/>
    <col min="774" max="774" width="12.28515625" style="725" customWidth="1"/>
    <col min="775" max="775" width="12.7109375" style="725" customWidth="1"/>
    <col min="776" max="776" width="11.140625" style="725" customWidth="1"/>
    <col min="777" max="777" width="11.7109375" style="725" customWidth="1"/>
    <col min="778" max="778" width="11.140625" style="725" customWidth="1"/>
    <col min="779" max="779" width="13.42578125" style="725" customWidth="1"/>
    <col min="780" max="780" width="13.85546875" style="725" customWidth="1"/>
    <col min="781" max="1009" width="10.28515625" style="725" customWidth="1"/>
    <col min="1010" max="1021" width="5.42578125" style="725"/>
    <col min="1022" max="1022" width="5.42578125" style="725" customWidth="1"/>
    <col min="1023" max="1023" width="41.42578125" style="725" customWidth="1"/>
    <col min="1024" max="1024" width="13.85546875" style="725" customWidth="1"/>
    <col min="1025" max="1025" width="13.7109375" style="725" customWidth="1"/>
    <col min="1026" max="1026" width="14" style="725" customWidth="1"/>
    <col min="1027" max="1027" width="10.5703125" style="725" customWidth="1"/>
    <col min="1028" max="1028" width="13.5703125" style="725" customWidth="1"/>
    <col min="1029" max="1029" width="11.140625" style="725" customWidth="1"/>
    <col min="1030" max="1030" width="12.28515625" style="725" customWidth="1"/>
    <col min="1031" max="1031" width="12.7109375" style="725" customWidth="1"/>
    <col min="1032" max="1032" width="11.140625" style="725" customWidth="1"/>
    <col min="1033" max="1033" width="11.7109375" style="725" customWidth="1"/>
    <col min="1034" max="1034" width="11.140625" style="725" customWidth="1"/>
    <col min="1035" max="1035" width="13.42578125" style="725" customWidth="1"/>
    <col min="1036" max="1036" width="13.85546875" style="725" customWidth="1"/>
    <col min="1037" max="1265" width="10.28515625" style="725" customWidth="1"/>
    <col min="1266" max="1277" width="5.42578125" style="725"/>
    <col min="1278" max="1278" width="5.42578125" style="725" customWidth="1"/>
    <col min="1279" max="1279" width="41.42578125" style="725" customWidth="1"/>
    <col min="1280" max="1280" width="13.85546875" style="725" customWidth="1"/>
    <col min="1281" max="1281" width="13.7109375" style="725" customWidth="1"/>
    <col min="1282" max="1282" width="14" style="725" customWidth="1"/>
    <col min="1283" max="1283" width="10.5703125" style="725" customWidth="1"/>
    <col min="1284" max="1284" width="13.5703125" style="725" customWidth="1"/>
    <col min="1285" max="1285" width="11.140625" style="725" customWidth="1"/>
    <col min="1286" max="1286" width="12.28515625" style="725" customWidth="1"/>
    <col min="1287" max="1287" width="12.7109375" style="725" customWidth="1"/>
    <col min="1288" max="1288" width="11.140625" style="725" customWidth="1"/>
    <col min="1289" max="1289" width="11.7109375" style="725" customWidth="1"/>
    <col min="1290" max="1290" width="11.140625" style="725" customWidth="1"/>
    <col min="1291" max="1291" width="13.42578125" style="725" customWidth="1"/>
    <col min="1292" max="1292" width="13.85546875" style="725" customWidth="1"/>
    <col min="1293" max="1521" width="10.28515625" style="725" customWidth="1"/>
    <col min="1522" max="1533" width="5.42578125" style="725"/>
    <col min="1534" max="1534" width="5.42578125" style="725" customWidth="1"/>
    <col min="1535" max="1535" width="41.42578125" style="725" customWidth="1"/>
    <col min="1536" max="1536" width="13.85546875" style="725" customWidth="1"/>
    <col min="1537" max="1537" width="13.7109375" style="725" customWidth="1"/>
    <col min="1538" max="1538" width="14" style="725" customWidth="1"/>
    <col min="1539" max="1539" width="10.5703125" style="725" customWidth="1"/>
    <col min="1540" max="1540" width="13.5703125" style="725" customWidth="1"/>
    <col min="1541" max="1541" width="11.140625" style="725" customWidth="1"/>
    <col min="1542" max="1542" width="12.28515625" style="725" customWidth="1"/>
    <col min="1543" max="1543" width="12.7109375" style="725" customWidth="1"/>
    <col min="1544" max="1544" width="11.140625" style="725" customWidth="1"/>
    <col min="1545" max="1545" width="11.7109375" style="725" customWidth="1"/>
    <col min="1546" max="1546" width="11.140625" style="725" customWidth="1"/>
    <col min="1547" max="1547" width="13.42578125" style="725" customWidth="1"/>
    <col min="1548" max="1548" width="13.85546875" style="725" customWidth="1"/>
    <col min="1549" max="1777" width="10.28515625" style="725" customWidth="1"/>
    <col min="1778" max="1789" width="5.42578125" style="725"/>
    <col min="1790" max="1790" width="5.42578125" style="725" customWidth="1"/>
    <col min="1791" max="1791" width="41.42578125" style="725" customWidth="1"/>
    <col min="1792" max="1792" width="13.85546875" style="725" customWidth="1"/>
    <col min="1793" max="1793" width="13.7109375" style="725" customWidth="1"/>
    <col min="1794" max="1794" width="14" style="725" customWidth="1"/>
    <col min="1795" max="1795" width="10.5703125" style="725" customWidth="1"/>
    <col min="1796" max="1796" width="13.5703125" style="725" customWidth="1"/>
    <col min="1797" max="1797" width="11.140625" style="725" customWidth="1"/>
    <col min="1798" max="1798" width="12.28515625" style="725" customWidth="1"/>
    <col min="1799" max="1799" width="12.7109375" style="725" customWidth="1"/>
    <col min="1800" max="1800" width="11.140625" style="725" customWidth="1"/>
    <col min="1801" max="1801" width="11.7109375" style="725" customWidth="1"/>
    <col min="1802" max="1802" width="11.140625" style="725" customWidth="1"/>
    <col min="1803" max="1803" width="13.42578125" style="725" customWidth="1"/>
    <col min="1804" max="1804" width="13.85546875" style="725" customWidth="1"/>
    <col min="1805" max="2033" width="10.28515625" style="725" customWidth="1"/>
    <col min="2034" max="2045" width="5.42578125" style="725"/>
    <col min="2046" max="2046" width="5.42578125" style="725" customWidth="1"/>
    <col min="2047" max="2047" width="41.42578125" style="725" customWidth="1"/>
    <col min="2048" max="2048" width="13.85546875" style="725" customWidth="1"/>
    <col min="2049" max="2049" width="13.7109375" style="725" customWidth="1"/>
    <col min="2050" max="2050" width="14" style="725" customWidth="1"/>
    <col min="2051" max="2051" width="10.5703125" style="725" customWidth="1"/>
    <col min="2052" max="2052" width="13.5703125" style="725" customWidth="1"/>
    <col min="2053" max="2053" width="11.140625" style="725" customWidth="1"/>
    <col min="2054" max="2054" width="12.28515625" style="725" customWidth="1"/>
    <col min="2055" max="2055" width="12.7109375" style="725" customWidth="1"/>
    <col min="2056" max="2056" width="11.140625" style="725" customWidth="1"/>
    <col min="2057" max="2057" width="11.7109375" style="725" customWidth="1"/>
    <col min="2058" max="2058" width="11.140625" style="725" customWidth="1"/>
    <col min="2059" max="2059" width="13.42578125" style="725" customWidth="1"/>
    <col min="2060" max="2060" width="13.85546875" style="725" customWidth="1"/>
    <col min="2061" max="2289" width="10.28515625" style="725" customWidth="1"/>
    <col min="2290" max="2301" width="5.42578125" style="725"/>
    <col min="2302" max="2302" width="5.42578125" style="725" customWidth="1"/>
    <col min="2303" max="2303" width="41.42578125" style="725" customWidth="1"/>
    <col min="2304" max="2304" width="13.85546875" style="725" customWidth="1"/>
    <col min="2305" max="2305" width="13.7109375" style="725" customWidth="1"/>
    <col min="2306" max="2306" width="14" style="725" customWidth="1"/>
    <col min="2307" max="2307" width="10.5703125" style="725" customWidth="1"/>
    <col min="2308" max="2308" width="13.5703125" style="725" customWidth="1"/>
    <col min="2309" max="2309" width="11.140625" style="725" customWidth="1"/>
    <col min="2310" max="2310" width="12.28515625" style="725" customWidth="1"/>
    <col min="2311" max="2311" width="12.7109375" style="725" customWidth="1"/>
    <col min="2312" max="2312" width="11.140625" style="725" customWidth="1"/>
    <col min="2313" max="2313" width="11.7109375" style="725" customWidth="1"/>
    <col min="2314" max="2314" width="11.140625" style="725" customWidth="1"/>
    <col min="2315" max="2315" width="13.42578125" style="725" customWidth="1"/>
    <col min="2316" max="2316" width="13.85546875" style="725" customWidth="1"/>
    <col min="2317" max="2545" width="10.28515625" style="725" customWidth="1"/>
    <col min="2546" max="2557" width="5.42578125" style="725"/>
    <col min="2558" max="2558" width="5.42578125" style="725" customWidth="1"/>
    <col min="2559" max="2559" width="41.42578125" style="725" customWidth="1"/>
    <col min="2560" max="2560" width="13.85546875" style="725" customWidth="1"/>
    <col min="2561" max="2561" width="13.7109375" style="725" customWidth="1"/>
    <col min="2562" max="2562" width="14" style="725" customWidth="1"/>
    <col min="2563" max="2563" width="10.5703125" style="725" customWidth="1"/>
    <col min="2564" max="2564" width="13.5703125" style="725" customWidth="1"/>
    <col min="2565" max="2565" width="11.140625" style="725" customWidth="1"/>
    <col min="2566" max="2566" width="12.28515625" style="725" customWidth="1"/>
    <col min="2567" max="2567" width="12.7109375" style="725" customWidth="1"/>
    <col min="2568" max="2568" width="11.140625" style="725" customWidth="1"/>
    <col min="2569" max="2569" width="11.7109375" style="725" customWidth="1"/>
    <col min="2570" max="2570" width="11.140625" style="725" customWidth="1"/>
    <col min="2571" max="2571" width="13.42578125" style="725" customWidth="1"/>
    <col min="2572" max="2572" width="13.85546875" style="725" customWidth="1"/>
    <col min="2573" max="2801" width="10.28515625" style="725" customWidth="1"/>
    <col min="2802" max="2813" width="5.42578125" style="725"/>
    <col min="2814" max="2814" width="5.42578125" style="725" customWidth="1"/>
    <col min="2815" max="2815" width="41.42578125" style="725" customWidth="1"/>
    <col min="2816" max="2816" width="13.85546875" style="725" customWidth="1"/>
    <col min="2817" max="2817" width="13.7109375" style="725" customWidth="1"/>
    <col min="2818" max="2818" width="14" style="725" customWidth="1"/>
    <col min="2819" max="2819" width="10.5703125" style="725" customWidth="1"/>
    <col min="2820" max="2820" width="13.5703125" style="725" customWidth="1"/>
    <col min="2821" max="2821" width="11.140625" style="725" customWidth="1"/>
    <col min="2822" max="2822" width="12.28515625" style="725" customWidth="1"/>
    <col min="2823" max="2823" width="12.7109375" style="725" customWidth="1"/>
    <col min="2824" max="2824" width="11.140625" style="725" customWidth="1"/>
    <col min="2825" max="2825" width="11.7109375" style="725" customWidth="1"/>
    <col min="2826" max="2826" width="11.140625" style="725" customWidth="1"/>
    <col min="2827" max="2827" width="13.42578125" style="725" customWidth="1"/>
    <col min="2828" max="2828" width="13.85546875" style="725" customWidth="1"/>
    <col min="2829" max="3057" width="10.28515625" style="725" customWidth="1"/>
    <col min="3058" max="3069" width="5.42578125" style="725"/>
    <col min="3070" max="3070" width="5.42578125" style="725" customWidth="1"/>
    <col min="3071" max="3071" width="41.42578125" style="725" customWidth="1"/>
    <col min="3072" max="3072" width="13.85546875" style="725" customWidth="1"/>
    <col min="3073" max="3073" width="13.7109375" style="725" customWidth="1"/>
    <col min="3074" max="3074" width="14" style="725" customWidth="1"/>
    <col min="3075" max="3075" width="10.5703125" style="725" customWidth="1"/>
    <col min="3076" max="3076" width="13.5703125" style="725" customWidth="1"/>
    <col min="3077" max="3077" width="11.140625" style="725" customWidth="1"/>
    <col min="3078" max="3078" width="12.28515625" style="725" customWidth="1"/>
    <col min="3079" max="3079" width="12.7109375" style="725" customWidth="1"/>
    <col min="3080" max="3080" width="11.140625" style="725" customWidth="1"/>
    <col min="3081" max="3081" width="11.7109375" style="725" customWidth="1"/>
    <col min="3082" max="3082" width="11.140625" style="725" customWidth="1"/>
    <col min="3083" max="3083" width="13.42578125" style="725" customWidth="1"/>
    <col min="3084" max="3084" width="13.85546875" style="725" customWidth="1"/>
    <col min="3085" max="3313" width="10.28515625" style="725" customWidth="1"/>
    <col min="3314" max="3325" width="5.42578125" style="725"/>
    <col min="3326" max="3326" width="5.42578125" style="725" customWidth="1"/>
    <col min="3327" max="3327" width="41.42578125" style="725" customWidth="1"/>
    <col min="3328" max="3328" width="13.85546875" style="725" customWidth="1"/>
    <col min="3329" max="3329" width="13.7109375" style="725" customWidth="1"/>
    <col min="3330" max="3330" width="14" style="725" customWidth="1"/>
    <col min="3331" max="3331" width="10.5703125" style="725" customWidth="1"/>
    <col min="3332" max="3332" width="13.5703125" style="725" customWidth="1"/>
    <col min="3333" max="3333" width="11.140625" style="725" customWidth="1"/>
    <col min="3334" max="3334" width="12.28515625" style="725" customWidth="1"/>
    <col min="3335" max="3335" width="12.7109375" style="725" customWidth="1"/>
    <col min="3336" max="3336" width="11.140625" style="725" customWidth="1"/>
    <col min="3337" max="3337" width="11.7109375" style="725" customWidth="1"/>
    <col min="3338" max="3338" width="11.140625" style="725" customWidth="1"/>
    <col min="3339" max="3339" width="13.42578125" style="725" customWidth="1"/>
    <col min="3340" max="3340" width="13.85546875" style="725" customWidth="1"/>
    <col min="3341" max="3569" width="10.28515625" style="725" customWidth="1"/>
    <col min="3570" max="3581" width="5.42578125" style="725"/>
    <col min="3582" max="3582" width="5.42578125" style="725" customWidth="1"/>
    <col min="3583" max="3583" width="41.42578125" style="725" customWidth="1"/>
    <col min="3584" max="3584" width="13.85546875" style="725" customWidth="1"/>
    <col min="3585" max="3585" width="13.7109375" style="725" customWidth="1"/>
    <col min="3586" max="3586" width="14" style="725" customWidth="1"/>
    <col min="3587" max="3587" width="10.5703125" style="725" customWidth="1"/>
    <col min="3588" max="3588" width="13.5703125" style="725" customWidth="1"/>
    <col min="3589" max="3589" width="11.140625" style="725" customWidth="1"/>
    <col min="3590" max="3590" width="12.28515625" style="725" customWidth="1"/>
    <col min="3591" max="3591" width="12.7109375" style="725" customWidth="1"/>
    <col min="3592" max="3592" width="11.140625" style="725" customWidth="1"/>
    <col min="3593" max="3593" width="11.7109375" style="725" customWidth="1"/>
    <col min="3594" max="3594" width="11.140625" style="725" customWidth="1"/>
    <col min="3595" max="3595" width="13.42578125" style="725" customWidth="1"/>
    <col min="3596" max="3596" width="13.85546875" style="725" customWidth="1"/>
    <col min="3597" max="3825" width="10.28515625" style="725" customWidth="1"/>
    <col min="3826" max="3837" width="5.42578125" style="725"/>
    <col min="3838" max="3838" width="5.42578125" style="725" customWidth="1"/>
    <col min="3839" max="3839" width="41.42578125" style="725" customWidth="1"/>
    <col min="3840" max="3840" width="13.85546875" style="725" customWidth="1"/>
    <col min="3841" max="3841" width="13.7109375" style="725" customWidth="1"/>
    <col min="3842" max="3842" width="14" style="725" customWidth="1"/>
    <col min="3843" max="3843" width="10.5703125" style="725" customWidth="1"/>
    <col min="3844" max="3844" width="13.5703125" style="725" customWidth="1"/>
    <col min="3845" max="3845" width="11.140625" style="725" customWidth="1"/>
    <col min="3846" max="3846" width="12.28515625" style="725" customWidth="1"/>
    <col min="3847" max="3847" width="12.7109375" style="725" customWidth="1"/>
    <col min="3848" max="3848" width="11.140625" style="725" customWidth="1"/>
    <col min="3849" max="3849" width="11.7109375" style="725" customWidth="1"/>
    <col min="3850" max="3850" width="11.140625" style="725" customWidth="1"/>
    <col min="3851" max="3851" width="13.42578125" style="725" customWidth="1"/>
    <col min="3852" max="3852" width="13.85546875" style="725" customWidth="1"/>
    <col min="3853" max="4081" width="10.28515625" style="725" customWidth="1"/>
    <col min="4082" max="4093" width="5.42578125" style="725"/>
    <col min="4094" max="4094" width="5.42578125" style="725" customWidth="1"/>
    <col min="4095" max="4095" width="41.42578125" style="725" customWidth="1"/>
    <col min="4096" max="4096" width="13.85546875" style="725" customWidth="1"/>
    <col min="4097" max="4097" width="13.7109375" style="725" customWidth="1"/>
    <col min="4098" max="4098" width="14" style="725" customWidth="1"/>
    <col min="4099" max="4099" width="10.5703125" style="725" customWidth="1"/>
    <col min="4100" max="4100" width="13.5703125" style="725" customWidth="1"/>
    <col min="4101" max="4101" width="11.140625" style="725" customWidth="1"/>
    <col min="4102" max="4102" width="12.28515625" style="725" customWidth="1"/>
    <col min="4103" max="4103" width="12.7109375" style="725" customWidth="1"/>
    <col min="4104" max="4104" width="11.140625" style="725" customWidth="1"/>
    <col min="4105" max="4105" width="11.7109375" style="725" customWidth="1"/>
    <col min="4106" max="4106" width="11.140625" style="725" customWidth="1"/>
    <col min="4107" max="4107" width="13.42578125" style="725" customWidth="1"/>
    <col min="4108" max="4108" width="13.85546875" style="725" customWidth="1"/>
    <col min="4109" max="4337" width="10.28515625" style="725" customWidth="1"/>
    <col min="4338" max="4349" width="5.42578125" style="725"/>
    <col min="4350" max="4350" width="5.42578125" style="725" customWidth="1"/>
    <col min="4351" max="4351" width="41.42578125" style="725" customWidth="1"/>
    <col min="4352" max="4352" width="13.85546875" style="725" customWidth="1"/>
    <col min="4353" max="4353" width="13.7109375" style="725" customWidth="1"/>
    <col min="4354" max="4354" width="14" style="725" customWidth="1"/>
    <col min="4355" max="4355" width="10.5703125" style="725" customWidth="1"/>
    <col min="4356" max="4356" width="13.5703125" style="725" customWidth="1"/>
    <col min="4357" max="4357" width="11.140625" style="725" customWidth="1"/>
    <col min="4358" max="4358" width="12.28515625" style="725" customWidth="1"/>
    <col min="4359" max="4359" width="12.7109375" style="725" customWidth="1"/>
    <col min="4360" max="4360" width="11.140625" style="725" customWidth="1"/>
    <col min="4361" max="4361" width="11.7109375" style="725" customWidth="1"/>
    <col min="4362" max="4362" width="11.140625" style="725" customWidth="1"/>
    <col min="4363" max="4363" width="13.42578125" style="725" customWidth="1"/>
    <col min="4364" max="4364" width="13.85546875" style="725" customWidth="1"/>
    <col min="4365" max="4593" width="10.28515625" style="725" customWidth="1"/>
    <col min="4594" max="4605" width="5.42578125" style="725"/>
    <col min="4606" max="4606" width="5.42578125" style="725" customWidth="1"/>
    <col min="4607" max="4607" width="41.42578125" style="725" customWidth="1"/>
    <col min="4608" max="4608" width="13.85546875" style="725" customWidth="1"/>
    <col min="4609" max="4609" width="13.7109375" style="725" customWidth="1"/>
    <col min="4610" max="4610" width="14" style="725" customWidth="1"/>
    <col min="4611" max="4611" width="10.5703125" style="725" customWidth="1"/>
    <col min="4612" max="4612" width="13.5703125" style="725" customWidth="1"/>
    <col min="4613" max="4613" width="11.140625" style="725" customWidth="1"/>
    <col min="4614" max="4614" width="12.28515625" style="725" customWidth="1"/>
    <col min="4615" max="4615" width="12.7109375" style="725" customWidth="1"/>
    <col min="4616" max="4616" width="11.140625" style="725" customWidth="1"/>
    <col min="4617" max="4617" width="11.7109375" style="725" customWidth="1"/>
    <col min="4618" max="4618" width="11.140625" style="725" customWidth="1"/>
    <col min="4619" max="4619" width="13.42578125" style="725" customWidth="1"/>
    <col min="4620" max="4620" width="13.85546875" style="725" customWidth="1"/>
    <col min="4621" max="4849" width="10.28515625" style="725" customWidth="1"/>
    <col min="4850" max="4861" width="5.42578125" style="725"/>
    <col min="4862" max="4862" width="5.42578125" style="725" customWidth="1"/>
    <col min="4863" max="4863" width="41.42578125" style="725" customWidth="1"/>
    <col min="4864" max="4864" width="13.85546875" style="725" customWidth="1"/>
    <col min="4865" max="4865" width="13.7109375" style="725" customWidth="1"/>
    <col min="4866" max="4866" width="14" style="725" customWidth="1"/>
    <col min="4867" max="4867" width="10.5703125" style="725" customWidth="1"/>
    <col min="4868" max="4868" width="13.5703125" style="725" customWidth="1"/>
    <col min="4869" max="4869" width="11.140625" style="725" customWidth="1"/>
    <col min="4870" max="4870" width="12.28515625" style="725" customWidth="1"/>
    <col min="4871" max="4871" width="12.7109375" style="725" customWidth="1"/>
    <col min="4872" max="4872" width="11.140625" style="725" customWidth="1"/>
    <col min="4873" max="4873" width="11.7109375" style="725" customWidth="1"/>
    <col min="4874" max="4874" width="11.140625" style="725" customWidth="1"/>
    <col min="4875" max="4875" width="13.42578125" style="725" customWidth="1"/>
    <col min="4876" max="4876" width="13.85546875" style="725" customWidth="1"/>
    <col min="4877" max="5105" width="10.28515625" style="725" customWidth="1"/>
    <col min="5106" max="5117" width="5.42578125" style="725"/>
    <col min="5118" max="5118" width="5.42578125" style="725" customWidth="1"/>
    <col min="5119" max="5119" width="41.42578125" style="725" customWidth="1"/>
    <col min="5120" max="5120" width="13.85546875" style="725" customWidth="1"/>
    <col min="5121" max="5121" width="13.7109375" style="725" customWidth="1"/>
    <col min="5122" max="5122" width="14" style="725" customWidth="1"/>
    <col min="5123" max="5123" width="10.5703125" style="725" customWidth="1"/>
    <col min="5124" max="5124" width="13.5703125" style="725" customWidth="1"/>
    <col min="5125" max="5125" width="11.140625" style="725" customWidth="1"/>
    <col min="5126" max="5126" width="12.28515625" style="725" customWidth="1"/>
    <col min="5127" max="5127" width="12.7109375" style="725" customWidth="1"/>
    <col min="5128" max="5128" width="11.140625" style="725" customWidth="1"/>
    <col min="5129" max="5129" width="11.7109375" style="725" customWidth="1"/>
    <col min="5130" max="5130" width="11.140625" style="725" customWidth="1"/>
    <col min="5131" max="5131" width="13.42578125" style="725" customWidth="1"/>
    <col min="5132" max="5132" width="13.85546875" style="725" customWidth="1"/>
    <col min="5133" max="5361" width="10.28515625" style="725" customWidth="1"/>
    <col min="5362" max="5373" width="5.42578125" style="725"/>
    <col min="5374" max="5374" width="5.42578125" style="725" customWidth="1"/>
    <col min="5375" max="5375" width="41.42578125" style="725" customWidth="1"/>
    <col min="5376" max="5376" width="13.85546875" style="725" customWidth="1"/>
    <col min="5377" max="5377" width="13.7109375" style="725" customWidth="1"/>
    <col min="5378" max="5378" width="14" style="725" customWidth="1"/>
    <col min="5379" max="5379" width="10.5703125" style="725" customWidth="1"/>
    <col min="5380" max="5380" width="13.5703125" style="725" customWidth="1"/>
    <col min="5381" max="5381" width="11.140625" style="725" customWidth="1"/>
    <col min="5382" max="5382" width="12.28515625" style="725" customWidth="1"/>
    <col min="5383" max="5383" width="12.7109375" style="725" customWidth="1"/>
    <col min="5384" max="5384" width="11.140625" style="725" customWidth="1"/>
    <col min="5385" max="5385" width="11.7109375" style="725" customWidth="1"/>
    <col min="5386" max="5386" width="11.140625" style="725" customWidth="1"/>
    <col min="5387" max="5387" width="13.42578125" style="725" customWidth="1"/>
    <col min="5388" max="5388" width="13.85546875" style="725" customWidth="1"/>
    <col min="5389" max="5617" width="10.28515625" style="725" customWidth="1"/>
    <col min="5618" max="5629" width="5.42578125" style="725"/>
    <col min="5630" max="5630" width="5.42578125" style="725" customWidth="1"/>
    <col min="5631" max="5631" width="41.42578125" style="725" customWidth="1"/>
    <col min="5632" max="5632" width="13.85546875" style="725" customWidth="1"/>
    <col min="5633" max="5633" width="13.7109375" style="725" customWidth="1"/>
    <col min="5634" max="5634" width="14" style="725" customWidth="1"/>
    <col min="5635" max="5635" width="10.5703125" style="725" customWidth="1"/>
    <col min="5636" max="5636" width="13.5703125" style="725" customWidth="1"/>
    <col min="5637" max="5637" width="11.140625" style="725" customWidth="1"/>
    <col min="5638" max="5638" width="12.28515625" style="725" customWidth="1"/>
    <col min="5639" max="5639" width="12.7109375" style="725" customWidth="1"/>
    <col min="5640" max="5640" width="11.140625" style="725" customWidth="1"/>
    <col min="5641" max="5641" width="11.7109375" style="725" customWidth="1"/>
    <col min="5642" max="5642" width="11.140625" style="725" customWidth="1"/>
    <col min="5643" max="5643" width="13.42578125" style="725" customWidth="1"/>
    <col min="5644" max="5644" width="13.85546875" style="725" customWidth="1"/>
    <col min="5645" max="5873" width="10.28515625" style="725" customWidth="1"/>
    <col min="5874" max="5885" width="5.42578125" style="725"/>
    <col min="5886" max="5886" width="5.42578125" style="725" customWidth="1"/>
    <col min="5887" max="5887" width="41.42578125" style="725" customWidth="1"/>
    <col min="5888" max="5888" width="13.85546875" style="725" customWidth="1"/>
    <col min="5889" max="5889" width="13.7109375" style="725" customWidth="1"/>
    <col min="5890" max="5890" width="14" style="725" customWidth="1"/>
    <col min="5891" max="5891" width="10.5703125" style="725" customWidth="1"/>
    <col min="5892" max="5892" width="13.5703125" style="725" customWidth="1"/>
    <col min="5893" max="5893" width="11.140625" style="725" customWidth="1"/>
    <col min="5894" max="5894" width="12.28515625" style="725" customWidth="1"/>
    <col min="5895" max="5895" width="12.7109375" style="725" customWidth="1"/>
    <col min="5896" max="5896" width="11.140625" style="725" customWidth="1"/>
    <col min="5897" max="5897" width="11.7109375" style="725" customWidth="1"/>
    <col min="5898" max="5898" width="11.140625" style="725" customWidth="1"/>
    <col min="5899" max="5899" width="13.42578125" style="725" customWidth="1"/>
    <col min="5900" max="5900" width="13.85546875" style="725" customWidth="1"/>
    <col min="5901" max="6129" width="10.28515625" style="725" customWidth="1"/>
    <col min="6130" max="6141" width="5.42578125" style="725"/>
    <col min="6142" max="6142" width="5.42578125" style="725" customWidth="1"/>
    <col min="6143" max="6143" width="41.42578125" style="725" customWidth="1"/>
    <col min="6144" max="6144" width="13.85546875" style="725" customWidth="1"/>
    <col min="6145" max="6145" width="13.7109375" style="725" customWidth="1"/>
    <col min="6146" max="6146" width="14" style="725" customWidth="1"/>
    <col min="6147" max="6147" width="10.5703125" style="725" customWidth="1"/>
    <col min="6148" max="6148" width="13.5703125" style="725" customWidth="1"/>
    <col min="6149" max="6149" width="11.140625" style="725" customWidth="1"/>
    <col min="6150" max="6150" width="12.28515625" style="725" customWidth="1"/>
    <col min="6151" max="6151" width="12.7109375" style="725" customWidth="1"/>
    <col min="6152" max="6152" width="11.140625" style="725" customWidth="1"/>
    <col min="6153" max="6153" width="11.7109375" style="725" customWidth="1"/>
    <col min="6154" max="6154" width="11.140625" style="725" customWidth="1"/>
    <col min="6155" max="6155" width="13.42578125" style="725" customWidth="1"/>
    <col min="6156" max="6156" width="13.85546875" style="725" customWidth="1"/>
    <col min="6157" max="6385" width="10.28515625" style="725" customWidth="1"/>
    <col min="6386" max="6397" width="5.42578125" style="725"/>
    <col min="6398" max="6398" width="5.42578125" style="725" customWidth="1"/>
    <col min="6399" max="6399" width="41.42578125" style="725" customWidth="1"/>
    <col min="6400" max="6400" width="13.85546875" style="725" customWidth="1"/>
    <col min="6401" max="6401" width="13.7109375" style="725" customWidth="1"/>
    <col min="6402" max="6402" width="14" style="725" customWidth="1"/>
    <col min="6403" max="6403" width="10.5703125" style="725" customWidth="1"/>
    <col min="6404" max="6404" width="13.5703125" style="725" customWidth="1"/>
    <col min="6405" max="6405" width="11.140625" style="725" customWidth="1"/>
    <col min="6406" max="6406" width="12.28515625" style="725" customWidth="1"/>
    <col min="6407" max="6407" width="12.7109375" style="725" customWidth="1"/>
    <col min="6408" max="6408" width="11.140625" style="725" customWidth="1"/>
    <col min="6409" max="6409" width="11.7109375" style="725" customWidth="1"/>
    <col min="6410" max="6410" width="11.140625" style="725" customWidth="1"/>
    <col min="6411" max="6411" width="13.42578125" style="725" customWidth="1"/>
    <col min="6412" max="6412" width="13.85546875" style="725" customWidth="1"/>
    <col min="6413" max="6641" width="10.28515625" style="725" customWidth="1"/>
    <col min="6642" max="6653" width="5.42578125" style="725"/>
    <col min="6654" max="6654" width="5.42578125" style="725" customWidth="1"/>
    <col min="6655" max="6655" width="41.42578125" style="725" customWidth="1"/>
    <col min="6656" max="6656" width="13.85546875" style="725" customWidth="1"/>
    <col min="6657" max="6657" width="13.7109375" style="725" customWidth="1"/>
    <col min="6658" max="6658" width="14" style="725" customWidth="1"/>
    <col min="6659" max="6659" width="10.5703125" style="725" customWidth="1"/>
    <col min="6660" max="6660" width="13.5703125" style="725" customWidth="1"/>
    <col min="6661" max="6661" width="11.140625" style="725" customWidth="1"/>
    <col min="6662" max="6662" width="12.28515625" style="725" customWidth="1"/>
    <col min="6663" max="6663" width="12.7109375" style="725" customWidth="1"/>
    <col min="6664" max="6664" width="11.140625" style="725" customWidth="1"/>
    <col min="6665" max="6665" width="11.7109375" style="725" customWidth="1"/>
    <col min="6666" max="6666" width="11.140625" style="725" customWidth="1"/>
    <col min="6667" max="6667" width="13.42578125" style="725" customWidth="1"/>
    <col min="6668" max="6668" width="13.85546875" style="725" customWidth="1"/>
    <col min="6669" max="6897" width="10.28515625" style="725" customWidth="1"/>
    <col min="6898" max="6909" width="5.42578125" style="725"/>
    <col min="6910" max="6910" width="5.42578125" style="725" customWidth="1"/>
    <col min="6911" max="6911" width="41.42578125" style="725" customWidth="1"/>
    <col min="6912" max="6912" width="13.85546875" style="725" customWidth="1"/>
    <col min="6913" max="6913" width="13.7109375" style="725" customWidth="1"/>
    <col min="6914" max="6914" width="14" style="725" customWidth="1"/>
    <col min="6915" max="6915" width="10.5703125" style="725" customWidth="1"/>
    <col min="6916" max="6916" width="13.5703125" style="725" customWidth="1"/>
    <col min="6917" max="6917" width="11.140625" style="725" customWidth="1"/>
    <col min="6918" max="6918" width="12.28515625" style="725" customWidth="1"/>
    <col min="6919" max="6919" width="12.7109375" style="725" customWidth="1"/>
    <col min="6920" max="6920" width="11.140625" style="725" customWidth="1"/>
    <col min="6921" max="6921" width="11.7109375" style="725" customWidth="1"/>
    <col min="6922" max="6922" width="11.140625" style="725" customWidth="1"/>
    <col min="6923" max="6923" width="13.42578125" style="725" customWidth="1"/>
    <col min="6924" max="6924" width="13.85546875" style="725" customWidth="1"/>
    <col min="6925" max="7153" width="10.28515625" style="725" customWidth="1"/>
    <col min="7154" max="7165" width="5.42578125" style="725"/>
    <col min="7166" max="7166" width="5.42578125" style="725" customWidth="1"/>
    <col min="7167" max="7167" width="41.42578125" style="725" customWidth="1"/>
    <col min="7168" max="7168" width="13.85546875" style="725" customWidth="1"/>
    <col min="7169" max="7169" width="13.7109375" style="725" customWidth="1"/>
    <col min="7170" max="7170" width="14" style="725" customWidth="1"/>
    <col min="7171" max="7171" width="10.5703125" style="725" customWidth="1"/>
    <col min="7172" max="7172" width="13.5703125" style="725" customWidth="1"/>
    <col min="7173" max="7173" width="11.140625" style="725" customWidth="1"/>
    <col min="7174" max="7174" width="12.28515625" style="725" customWidth="1"/>
    <col min="7175" max="7175" width="12.7109375" style="725" customWidth="1"/>
    <col min="7176" max="7176" width="11.140625" style="725" customWidth="1"/>
    <col min="7177" max="7177" width="11.7109375" style="725" customWidth="1"/>
    <col min="7178" max="7178" width="11.140625" style="725" customWidth="1"/>
    <col min="7179" max="7179" width="13.42578125" style="725" customWidth="1"/>
    <col min="7180" max="7180" width="13.85546875" style="725" customWidth="1"/>
    <col min="7181" max="7409" width="10.28515625" style="725" customWidth="1"/>
    <col min="7410" max="7421" width="5.42578125" style="725"/>
    <col min="7422" max="7422" width="5.42578125" style="725" customWidth="1"/>
    <col min="7423" max="7423" width="41.42578125" style="725" customWidth="1"/>
    <col min="7424" max="7424" width="13.85546875" style="725" customWidth="1"/>
    <col min="7425" max="7425" width="13.7109375" style="725" customWidth="1"/>
    <col min="7426" max="7426" width="14" style="725" customWidth="1"/>
    <col min="7427" max="7427" width="10.5703125" style="725" customWidth="1"/>
    <col min="7428" max="7428" width="13.5703125" style="725" customWidth="1"/>
    <col min="7429" max="7429" width="11.140625" style="725" customWidth="1"/>
    <col min="7430" max="7430" width="12.28515625" style="725" customWidth="1"/>
    <col min="7431" max="7431" width="12.7109375" style="725" customWidth="1"/>
    <col min="7432" max="7432" width="11.140625" style="725" customWidth="1"/>
    <col min="7433" max="7433" width="11.7109375" style="725" customWidth="1"/>
    <col min="7434" max="7434" width="11.140625" style="725" customWidth="1"/>
    <col min="7435" max="7435" width="13.42578125" style="725" customWidth="1"/>
    <col min="7436" max="7436" width="13.85546875" style="725" customWidth="1"/>
    <col min="7437" max="7665" width="10.28515625" style="725" customWidth="1"/>
    <col min="7666" max="7677" width="5.42578125" style="725"/>
    <col min="7678" max="7678" width="5.42578125" style="725" customWidth="1"/>
    <col min="7679" max="7679" width="41.42578125" style="725" customWidth="1"/>
    <col min="7680" max="7680" width="13.85546875" style="725" customWidth="1"/>
    <col min="7681" max="7681" width="13.7109375" style="725" customWidth="1"/>
    <col min="7682" max="7682" width="14" style="725" customWidth="1"/>
    <col min="7683" max="7683" width="10.5703125" style="725" customWidth="1"/>
    <col min="7684" max="7684" width="13.5703125" style="725" customWidth="1"/>
    <col min="7685" max="7685" width="11.140625" style="725" customWidth="1"/>
    <col min="7686" max="7686" width="12.28515625" style="725" customWidth="1"/>
    <col min="7687" max="7687" width="12.7109375" style="725" customWidth="1"/>
    <col min="7688" max="7688" width="11.140625" style="725" customWidth="1"/>
    <col min="7689" max="7689" width="11.7109375" style="725" customWidth="1"/>
    <col min="7690" max="7690" width="11.140625" style="725" customWidth="1"/>
    <col min="7691" max="7691" width="13.42578125" style="725" customWidth="1"/>
    <col min="7692" max="7692" width="13.85546875" style="725" customWidth="1"/>
    <col min="7693" max="7921" width="10.28515625" style="725" customWidth="1"/>
    <col min="7922" max="7933" width="5.42578125" style="725"/>
    <col min="7934" max="7934" width="5.42578125" style="725" customWidth="1"/>
    <col min="7935" max="7935" width="41.42578125" style="725" customWidth="1"/>
    <col min="7936" max="7936" width="13.85546875" style="725" customWidth="1"/>
    <col min="7937" max="7937" width="13.7109375" style="725" customWidth="1"/>
    <col min="7938" max="7938" width="14" style="725" customWidth="1"/>
    <col min="7939" max="7939" width="10.5703125" style="725" customWidth="1"/>
    <col min="7940" max="7940" width="13.5703125" style="725" customWidth="1"/>
    <col min="7941" max="7941" width="11.140625" style="725" customWidth="1"/>
    <col min="7942" max="7942" width="12.28515625" style="725" customWidth="1"/>
    <col min="7943" max="7943" width="12.7109375" style="725" customWidth="1"/>
    <col min="7944" max="7944" width="11.140625" style="725" customWidth="1"/>
    <col min="7945" max="7945" width="11.7109375" style="725" customWidth="1"/>
    <col min="7946" max="7946" width="11.140625" style="725" customWidth="1"/>
    <col min="7947" max="7947" width="13.42578125" style="725" customWidth="1"/>
    <col min="7948" max="7948" width="13.85546875" style="725" customWidth="1"/>
    <col min="7949" max="8177" width="10.28515625" style="725" customWidth="1"/>
    <col min="8178" max="8189" width="5.42578125" style="725"/>
    <col min="8190" max="8190" width="5.42578125" style="725" customWidth="1"/>
    <col min="8191" max="8191" width="41.42578125" style="725" customWidth="1"/>
    <col min="8192" max="8192" width="13.85546875" style="725" customWidth="1"/>
    <col min="8193" max="8193" width="13.7109375" style="725" customWidth="1"/>
    <col min="8194" max="8194" width="14" style="725" customWidth="1"/>
    <col min="8195" max="8195" width="10.5703125" style="725" customWidth="1"/>
    <col min="8196" max="8196" width="13.5703125" style="725" customWidth="1"/>
    <col min="8197" max="8197" width="11.140625" style="725" customWidth="1"/>
    <col min="8198" max="8198" width="12.28515625" style="725" customWidth="1"/>
    <col min="8199" max="8199" width="12.7109375" style="725" customWidth="1"/>
    <col min="8200" max="8200" width="11.140625" style="725" customWidth="1"/>
    <col min="8201" max="8201" width="11.7109375" style="725" customWidth="1"/>
    <col min="8202" max="8202" width="11.140625" style="725" customWidth="1"/>
    <col min="8203" max="8203" width="13.42578125" style="725" customWidth="1"/>
    <col min="8204" max="8204" width="13.85546875" style="725" customWidth="1"/>
    <col min="8205" max="8433" width="10.28515625" style="725" customWidth="1"/>
    <col min="8434" max="8445" width="5.42578125" style="725"/>
    <col min="8446" max="8446" width="5.42578125" style="725" customWidth="1"/>
    <col min="8447" max="8447" width="41.42578125" style="725" customWidth="1"/>
    <col min="8448" max="8448" width="13.85546875" style="725" customWidth="1"/>
    <col min="8449" max="8449" width="13.7109375" style="725" customWidth="1"/>
    <col min="8450" max="8450" width="14" style="725" customWidth="1"/>
    <col min="8451" max="8451" width="10.5703125" style="725" customWidth="1"/>
    <col min="8452" max="8452" width="13.5703125" style="725" customWidth="1"/>
    <col min="8453" max="8453" width="11.140625" style="725" customWidth="1"/>
    <col min="8454" max="8454" width="12.28515625" style="725" customWidth="1"/>
    <col min="8455" max="8455" width="12.7109375" style="725" customWidth="1"/>
    <col min="8456" max="8456" width="11.140625" style="725" customWidth="1"/>
    <col min="8457" max="8457" width="11.7109375" style="725" customWidth="1"/>
    <col min="8458" max="8458" width="11.140625" style="725" customWidth="1"/>
    <col min="8459" max="8459" width="13.42578125" style="725" customWidth="1"/>
    <col min="8460" max="8460" width="13.85546875" style="725" customWidth="1"/>
    <col min="8461" max="8689" width="10.28515625" style="725" customWidth="1"/>
    <col min="8690" max="8701" width="5.42578125" style="725"/>
    <col min="8702" max="8702" width="5.42578125" style="725" customWidth="1"/>
    <col min="8703" max="8703" width="41.42578125" style="725" customWidth="1"/>
    <col min="8704" max="8704" width="13.85546875" style="725" customWidth="1"/>
    <col min="8705" max="8705" width="13.7109375" style="725" customWidth="1"/>
    <col min="8706" max="8706" width="14" style="725" customWidth="1"/>
    <col min="8707" max="8707" width="10.5703125" style="725" customWidth="1"/>
    <col min="8708" max="8708" width="13.5703125" style="725" customWidth="1"/>
    <col min="8709" max="8709" width="11.140625" style="725" customWidth="1"/>
    <col min="8710" max="8710" width="12.28515625" style="725" customWidth="1"/>
    <col min="8711" max="8711" width="12.7109375" style="725" customWidth="1"/>
    <col min="8712" max="8712" width="11.140625" style="725" customWidth="1"/>
    <col min="8713" max="8713" width="11.7109375" style="725" customWidth="1"/>
    <col min="8714" max="8714" width="11.140625" style="725" customWidth="1"/>
    <col min="8715" max="8715" width="13.42578125" style="725" customWidth="1"/>
    <col min="8716" max="8716" width="13.85546875" style="725" customWidth="1"/>
    <col min="8717" max="8945" width="10.28515625" style="725" customWidth="1"/>
    <col min="8946" max="8957" width="5.42578125" style="725"/>
    <col min="8958" max="8958" width="5.42578125" style="725" customWidth="1"/>
    <col min="8959" max="8959" width="41.42578125" style="725" customWidth="1"/>
    <col min="8960" max="8960" width="13.85546875" style="725" customWidth="1"/>
    <col min="8961" max="8961" width="13.7109375" style="725" customWidth="1"/>
    <col min="8962" max="8962" width="14" style="725" customWidth="1"/>
    <col min="8963" max="8963" width="10.5703125" style="725" customWidth="1"/>
    <col min="8964" max="8964" width="13.5703125" style="725" customWidth="1"/>
    <col min="8965" max="8965" width="11.140625" style="725" customWidth="1"/>
    <col min="8966" max="8966" width="12.28515625" style="725" customWidth="1"/>
    <col min="8967" max="8967" width="12.7109375" style="725" customWidth="1"/>
    <col min="8968" max="8968" width="11.140625" style="725" customWidth="1"/>
    <col min="8969" max="8969" width="11.7109375" style="725" customWidth="1"/>
    <col min="8970" max="8970" width="11.140625" style="725" customWidth="1"/>
    <col min="8971" max="8971" width="13.42578125" style="725" customWidth="1"/>
    <col min="8972" max="8972" width="13.85546875" style="725" customWidth="1"/>
    <col min="8973" max="9201" width="10.28515625" style="725" customWidth="1"/>
    <col min="9202" max="9213" width="5.42578125" style="725"/>
    <col min="9214" max="9214" width="5.42578125" style="725" customWidth="1"/>
    <col min="9215" max="9215" width="41.42578125" style="725" customWidth="1"/>
    <col min="9216" max="9216" width="13.85546875" style="725" customWidth="1"/>
    <col min="9217" max="9217" width="13.7109375" style="725" customWidth="1"/>
    <col min="9218" max="9218" width="14" style="725" customWidth="1"/>
    <col min="9219" max="9219" width="10.5703125" style="725" customWidth="1"/>
    <col min="9220" max="9220" width="13.5703125" style="725" customWidth="1"/>
    <col min="9221" max="9221" width="11.140625" style="725" customWidth="1"/>
    <col min="9222" max="9222" width="12.28515625" style="725" customWidth="1"/>
    <col min="9223" max="9223" width="12.7109375" style="725" customWidth="1"/>
    <col min="9224" max="9224" width="11.140625" style="725" customWidth="1"/>
    <col min="9225" max="9225" width="11.7109375" style="725" customWidth="1"/>
    <col min="9226" max="9226" width="11.140625" style="725" customWidth="1"/>
    <col min="9227" max="9227" width="13.42578125" style="725" customWidth="1"/>
    <col min="9228" max="9228" width="13.85546875" style="725" customWidth="1"/>
    <col min="9229" max="9457" width="10.28515625" style="725" customWidth="1"/>
    <col min="9458" max="9469" width="5.42578125" style="725"/>
    <col min="9470" max="9470" width="5.42578125" style="725" customWidth="1"/>
    <col min="9471" max="9471" width="41.42578125" style="725" customWidth="1"/>
    <col min="9472" max="9472" width="13.85546875" style="725" customWidth="1"/>
    <col min="9473" max="9473" width="13.7109375" style="725" customWidth="1"/>
    <col min="9474" max="9474" width="14" style="725" customWidth="1"/>
    <col min="9475" max="9475" width="10.5703125" style="725" customWidth="1"/>
    <col min="9476" max="9476" width="13.5703125" style="725" customWidth="1"/>
    <col min="9477" max="9477" width="11.140625" style="725" customWidth="1"/>
    <col min="9478" max="9478" width="12.28515625" style="725" customWidth="1"/>
    <col min="9479" max="9479" width="12.7109375" style="725" customWidth="1"/>
    <col min="9480" max="9480" width="11.140625" style="725" customWidth="1"/>
    <col min="9481" max="9481" width="11.7109375" style="725" customWidth="1"/>
    <col min="9482" max="9482" width="11.140625" style="725" customWidth="1"/>
    <col min="9483" max="9483" width="13.42578125" style="725" customWidth="1"/>
    <col min="9484" max="9484" width="13.85546875" style="725" customWidth="1"/>
    <col min="9485" max="9713" width="10.28515625" style="725" customWidth="1"/>
    <col min="9714" max="9725" width="5.42578125" style="725"/>
    <col min="9726" max="9726" width="5.42578125" style="725" customWidth="1"/>
    <col min="9727" max="9727" width="41.42578125" style="725" customWidth="1"/>
    <col min="9728" max="9728" width="13.85546875" style="725" customWidth="1"/>
    <col min="9729" max="9729" width="13.7109375" style="725" customWidth="1"/>
    <col min="9730" max="9730" width="14" style="725" customWidth="1"/>
    <col min="9731" max="9731" width="10.5703125" style="725" customWidth="1"/>
    <col min="9732" max="9732" width="13.5703125" style="725" customWidth="1"/>
    <col min="9733" max="9733" width="11.140625" style="725" customWidth="1"/>
    <col min="9734" max="9734" width="12.28515625" style="725" customWidth="1"/>
    <col min="9735" max="9735" width="12.7109375" style="725" customWidth="1"/>
    <col min="9736" max="9736" width="11.140625" style="725" customWidth="1"/>
    <col min="9737" max="9737" width="11.7109375" style="725" customWidth="1"/>
    <col min="9738" max="9738" width="11.140625" style="725" customWidth="1"/>
    <col min="9739" max="9739" width="13.42578125" style="725" customWidth="1"/>
    <col min="9740" max="9740" width="13.85546875" style="725" customWidth="1"/>
    <col min="9741" max="9969" width="10.28515625" style="725" customWidth="1"/>
    <col min="9970" max="9981" width="5.42578125" style="725"/>
    <col min="9982" max="9982" width="5.42578125" style="725" customWidth="1"/>
    <col min="9983" max="9983" width="41.42578125" style="725" customWidth="1"/>
    <col min="9984" max="9984" width="13.85546875" style="725" customWidth="1"/>
    <col min="9985" max="9985" width="13.7109375" style="725" customWidth="1"/>
    <col min="9986" max="9986" width="14" style="725" customWidth="1"/>
    <col min="9987" max="9987" width="10.5703125" style="725" customWidth="1"/>
    <col min="9988" max="9988" width="13.5703125" style="725" customWidth="1"/>
    <col min="9989" max="9989" width="11.140625" style="725" customWidth="1"/>
    <col min="9990" max="9990" width="12.28515625" style="725" customWidth="1"/>
    <col min="9991" max="9991" width="12.7109375" style="725" customWidth="1"/>
    <col min="9992" max="9992" width="11.140625" style="725" customWidth="1"/>
    <col min="9993" max="9993" width="11.7109375" style="725" customWidth="1"/>
    <col min="9994" max="9994" width="11.140625" style="725" customWidth="1"/>
    <col min="9995" max="9995" width="13.42578125" style="725" customWidth="1"/>
    <col min="9996" max="9996" width="13.85546875" style="725" customWidth="1"/>
    <col min="9997" max="10225" width="10.28515625" style="725" customWidth="1"/>
    <col min="10226" max="10237" width="5.42578125" style="725"/>
    <col min="10238" max="10238" width="5.42578125" style="725" customWidth="1"/>
    <col min="10239" max="10239" width="41.42578125" style="725" customWidth="1"/>
    <col min="10240" max="10240" width="13.85546875" style="725" customWidth="1"/>
    <col min="10241" max="10241" width="13.7109375" style="725" customWidth="1"/>
    <col min="10242" max="10242" width="14" style="725" customWidth="1"/>
    <col min="10243" max="10243" width="10.5703125" style="725" customWidth="1"/>
    <col min="10244" max="10244" width="13.5703125" style="725" customWidth="1"/>
    <col min="10245" max="10245" width="11.140625" style="725" customWidth="1"/>
    <col min="10246" max="10246" width="12.28515625" style="725" customWidth="1"/>
    <col min="10247" max="10247" width="12.7109375" style="725" customWidth="1"/>
    <col min="10248" max="10248" width="11.140625" style="725" customWidth="1"/>
    <col min="10249" max="10249" width="11.7109375" style="725" customWidth="1"/>
    <col min="10250" max="10250" width="11.140625" style="725" customWidth="1"/>
    <col min="10251" max="10251" width="13.42578125" style="725" customWidth="1"/>
    <col min="10252" max="10252" width="13.85546875" style="725" customWidth="1"/>
    <col min="10253" max="10481" width="10.28515625" style="725" customWidth="1"/>
    <col min="10482" max="10493" width="5.42578125" style="725"/>
    <col min="10494" max="10494" width="5.42578125" style="725" customWidth="1"/>
    <col min="10495" max="10495" width="41.42578125" style="725" customWidth="1"/>
    <col min="10496" max="10496" width="13.85546875" style="725" customWidth="1"/>
    <col min="10497" max="10497" width="13.7109375" style="725" customWidth="1"/>
    <col min="10498" max="10498" width="14" style="725" customWidth="1"/>
    <col min="10499" max="10499" width="10.5703125" style="725" customWidth="1"/>
    <col min="10500" max="10500" width="13.5703125" style="725" customWidth="1"/>
    <col min="10501" max="10501" width="11.140625" style="725" customWidth="1"/>
    <col min="10502" max="10502" width="12.28515625" style="725" customWidth="1"/>
    <col min="10503" max="10503" width="12.7109375" style="725" customWidth="1"/>
    <col min="10504" max="10504" width="11.140625" style="725" customWidth="1"/>
    <col min="10505" max="10505" width="11.7109375" style="725" customWidth="1"/>
    <col min="10506" max="10506" width="11.140625" style="725" customWidth="1"/>
    <col min="10507" max="10507" width="13.42578125" style="725" customWidth="1"/>
    <col min="10508" max="10508" width="13.85546875" style="725" customWidth="1"/>
    <col min="10509" max="10737" width="10.28515625" style="725" customWidth="1"/>
    <col min="10738" max="10749" width="5.42578125" style="725"/>
    <col min="10750" max="10750" width="5.42578125" style="725" customWidth="1"/>
    <col min="10751" max="10751" width="41.42578125" style="725" customWidth="1"/>
    <col min="10752" max="10752" width="13.85546875" style="725" customWidth="1"/>
    <col min="10753" max="10753" width="13.7109375" style="725" customWidth="1"/>
    <col min="10754" max="10754" width="14" style="725" customWidth="1"/>
    <col min="10755" max="10755" width="10.5703125" style="725" customWidth="1"/>
    <col min="10756" max="10756" width="13.5703125" style="725" customWidth="1"/>
    <col min="10757" max="10757" width="11.140625" style="725" customWidth="1"/>
    <col min="10758" max="10758" width="12.28515625" style="725" customWidth="1"/>
    <col min="10759" max="10759" width="12.7109375" style="725" customWidth="1"/>
    <col min="10760" max="10760" width="11.140625" style="725" customWidth="1"/>
    <col min="10761" max="10761" width="11.7109375" style="725" customWidth="1"/>
    <col min="10762" max="10762" width="11.140625" style="725" customWidth="1"/>
    <col min="10763" max="10763" width="13.42578125" style="725" customWidth="1"/>
    <col min="10764" max="10764" width="13.85546875" style="725" customWidth="1"/>
    <col min="10765" max="10993" width="10.28515625" style="725" customWidth="1"/>
    <col min="10994" max="11005" width="5.42578125" style="725"/>
    <col min="11006" max="11006" width="5.42578125" style="725" customWidth="1"/>
    <col min="11007" max="11007" width="41.42578125" style="725" customWidth="1"/>
    <col min="11008" max="11008" width="13.85546875" style="725" customWidth="1"/>
    <col min="11009" max="11009" width="13.7109375" style="725" customWidth="1"/>
    <col min="11010" max="11010" width="14" style="725" customWidth="1"/>
    <col min="11011" max="11011" width="10.5703125" style="725" customWidth="1"/>
    <col min="11012" max="11012" width="13.5703125" style="725" customWidth="1"/>
    <col min="11013" max="11013" width="11.140625" style="725" customWidth="1"/>
    <col min="11014" max="11014" width="12.28515625" style="725" customWidth="1"/>
    <col min="11015" max="11015" width="12.7109375" style="725" customWidth="1"/>
    <col min="11016" max="11016" width="11.140625" style="725" customWidth="1"/>
    <col min="11017" max="11017" width="11.7109375" style="725" customWidth="1"/>
    <col min="11018" max="11018" width="11.140625" style="725" customWidth="1"/>
    <col min="11019" max="11019" width="13.42578125" style="725" customWidth="1"/>
    <col min="11020" max="11020" width="13.85546875" style="725" customWidth="1"/>
    <col min="11021" max="11249" width="10.28515625" style="725" customWidth="1"/>
    <col min="11250" max="11261" width="5.42578125" style="725"/>
    <col min="11262" max="11262" width="5.42578125" style="725" customWidth="1"/>
    <col min="11263" max="11263" width="41.42578125" style="725" customWidth="1"/>
    <col min="11264" max="11264" width="13.85546875" style="725" customWidth="1"/>
    <col min="11265" max="11265" width="13.7109375" style="725" customWidth="1"/>
    <col min="11266" max="11266" width="14" style="725" customWidth="1"/>
    <col min="11267" max="11267" width="10.5703125" style="725" customWidth="1"/>
    <col min="11268" max="11268" width="13.5703125" style="725" customWidth="1"/>
    <col min="11269" max="11269" width="11.140625" style="725" customWidth="1"/>
    <col min="11270" max="11270" width="12.28515625" style="725" customWidth="1"/>
    <col min="11271" max="11271" width="12.7109375" style="725" customWidth="1"/>
    <col min="11272" max="11272" width="11.140625" style="725" customWidth="1"/>
    <col min="11273" max="11273" width="11.7109375" style="725" customWidth="1"/>
    <col min="11274" max="11274" width="11.140625" style="725" customWidth="1"/>
    <col min="11275" max="11275" width="13.42578125" style="725" customWidth="1"/>
    <col min="11276" max="11276" width="13.85546875" style="725" customWidth="1"/>
    <col min="11277" max="11505" width="10.28515625" style="725" customWidth="1"/>
    <col min="11506" max="11517" width="5.42578125" style="725"/>
    <col min="11518" max="11518" width="5.42578125" style="725" customWidth="1"/>
    <col min="11519" max="11519" width="41.42578125" style="725" customWidth="1"/>
    <col min="11520" max="11520" width="13.85546875" style="725" customWidth="1"/>
    <col min="11521" max="11521" width="13.7109375" style="725" customWidth="1"/>
    <col min="11522" max="11522" width="14" style="725" customWidth="1"/>
    <col min="11523" max="11523" width="10.5703125" style="725" customWidth="1"/>
    <col min="11524" max="11524" width="13.5703125" style="725" customWidth="1"/>
    <col min="11525" max="11525" width="11.140625" style="725" customWidth="1"/>
    <col min="11526" max="11526" width="12.28515625" style="725" customWidth="1"/>
    <col min="11527" max="11527" width="12.7109375" style="725" customWidth="1"/>
    <col min="11528" max="11528" width="11.140625" style="725" customWidth="1"/>
    <col min="11529" max="11529" width="11.7109375" style="725" customWidth="1"/>
    <col min="11530" max="11530" width="11.140625" style="725" customWidth="1"/>
    <col min="11531" max="11531" width="13.42578125" style="725" customWidth="1"/>
    <col min="11532" max="11532" width="13.85546875" style="725" customWidth="1"/>
    <col min="11533" max="11761" width="10.28515625" style="725" customWidth="1"/>
    <col min="11762" max="11773" width="5.42578125" style="725"/>
    <col min="11774" max="11774" width="5.42578125" style="725" customWidth="1"/>
    <col min="11775" max="11775" width="41.42578125" style="725" customWidth="1"/>
    <col min="11776" max="11776" width="13.85546875" style="725" customWidth="1"/>
    <col min="11777" max="11777" width="13.7109375" style="725" customWidth="1"/>
    <col min="11778" max="11778" width="14" style="725" customWidth="1"/>
    <col min="11779" max="11779" width="10.5703125" style="725" customWidth="1"/>
    <col min="11780" max="11780" width="13.5703125" style="725" customWidth="1"/>
    <col min="11781" max="11781" width="11.140625" style="725" customWidth="1"/>
    <col min="11782" max="11782" width="12.28515625" style="725" customWidth="1"/>
    <col min="11783" max="11783" width="12.7109375" style="725" customWidth="1"/>
    <col min="11784" max="11784" width="11.140625" style="725" customWidth="1"/>
    <col min="11785" max="11785" width="11.7109375" style="725" customWidth="1"/>
    <col min="11786" max="11786" width="11.140625" style="725" customWidth="1"/>
    <col min="11787" max="11787" width="13.42578125" style="725" customWidth="1"/>
    <col min="11788" max="11788" width="13.85546875" style="725" customWidth="1"/>
    <col min="11789" max="12017" width="10.28515625" style="725" customWidth="1"/>
    <col min="12018" max="12029" width="5.42578125" style="725"/>
    <col min="12030" max="12030" width="5.42578125" style="725" customWidth="1"/>
    <col min="12031" max="12031" width="41.42578125" style="725" customWidth="1"/>
    <col min="12032" max="12032" width="13.85546875" style="725" customWidth="1"/>
    <col min="12033" max="12033" width="13.7109375" style="725" customWidth="1"/>
    <col min="12034" max="12034" width="14" style="725" customWidth="1"/>
    <col min="12035" max="12035" width="10.5703125" style="725" customWidth="1"/>
    <col min="12036" max="12036" width="13.5703125" style="725" customWidth="1"/>
    <col min="12037" max="12037" width="11.140625" style="725" customWidth="1"/>
    <col min="12038" max="12038" width="12.28515625" style="725" customWidth="1"/>
    <col min="12039" max="12039" width="12.7109375" style="725" customWidth="1"/>
    <col min="12040" max="12040" width="11.140625" style="725" customWidth="1"/>
    <col min="12041" max="12041" width="11.7109375" style="725" customWidth="1"/>
    <col min="12042" max="12042" width="11.140625" style="725" customWidth="1"/>
    <col min="12043" max="12043" width="13.42578125" style="725" customWidth="1"/>
    <col min="12044" max="12044" width="13.85546875" style="725" customWidth="1"/>
    <col min="12045" max="12273" width="10.28515625" style="725" customWidth="1"/>
    <col min="12274" max="12285" width="5.42578125" style="725"/>
    <col min="12286" max="12286" width="5.42578125" style="725" customWidth="1"/>
    <col min="12287" max="12287" width="41.42578125" style="725" customWidth="1"/>
    <col min="12288" max="12288" width="13.85546875" style="725" customWidth="1"/>
    <col min="12289" max="12289" width="13.7109375" style="725" customWidth="1"/>
    <col min="12290" max="12290" width="14" style="725" customWidth="1"/>
    <col min="12291" max="12291" width="10.5703125" style="725" customWidth="1"/>
    <col min="12292" max="12292" width="13.5703125" style="725" customWidth="1"/>
    <col min="12293" max="12293" width="11.140625" style="725" customWidth="1"/>
    <col min="12294" max="12294" width="12.28515625" style="725" customWidth="1"/>
    <col min="12295" max="12295" width="12.7109375" style="725" customWidth="1"/>
    <col min="12296" max="12296" width="11.140625" style="725" customWidth="1"/>
    <col min="12297" max="12297" width="11.7109375" style="725" customWidth="1"/>
    <col min="12298" max="12298" width="11.140625" style="725" customWidth="1"/>
    <col min="12299" max="12299" width="13.42578125" style="725" customWidth="1"/>
    <col min="12300" max="12300" width="13.85546875" style="725" customWidth="1"/>
    <col min="12301" max="12529" width="10.28515625" style="725" customWidth="1"/>
    <col min="12530" max="12541" width="5.42578125" style="725"/>
    <col min="12542" max="12542" width="5.42578125" style="725" customWidth="1"/>
    <col min="12543" max="12543" width="41.42578125" style="725" customWidth="1"/>
    <col min="12544" max="12544" width="13.85546875" style="725" customWidth="1"/>
    <col min="12545" max="12545" width="13.7109375" style="725" customWidth="1"/>
    <col min="12546" max="12546" width="14" style="725" customWidth="1"/>
    <col min="12547" max="12547" width="10.5703125" style="725" customWidth="1"/>
    <col min="12548" max="12548" width="13.5703125" style="725" customWidth="1"/>
    <col min="12549" max="12549" width="11.140625" style="725" customWidth="1"/>
    <col min="12550" max="12550" width="12.28515625" style="725" customWidth="1"/>
    <col min="12551" max="12551" width="12.7109375" style="725" customWidth="1"/>
    <col min="12552" max="12552" width="11.140625" style="725" customWidth="1"/>
    <col min="12553" max="12553" width="11.7109375" style="725" customWidth="1"/>
    <col min="12554" max="12554" width="11.140625" style="725" customWidth="1"/>
    <col min="12555" max="12555" width="13.42578125" style="725" customWidth="1"/>
    <col min="12556" max="12556" width="13.85546875" style="725" customWidth="1"/>
    <col min="12557" max="12785" width="10.28515625" style="725" customWidth="1"/>
    <col min="12786" max="12797" width="5.42578125" style="725"/>
    <col min="12798" max="12798" width="5.42578125" style="725" customWidth="1"/>
    <col min="12799" max="12799" width="41.42578125" style="725" customWidth="1"/>
    <col min="12800" max="12800" width="13.85546875" style="725" customWidth="1"/>
    <col min="12801" max="12801" width="13.7109375" style="725" customWidth="1"/>
    <col min="12802" max="12802" width="14" style="725" customWidth="1"/>
    <col min="12803" max="12803" width="10.5703125" style="725" customWidth="1"/>
    <col min="12804" max="12804" width="13.5703125" style="725" customWidth="1"/>
    <col min="12805" max="12805" width="11.140625" style="725" customWidth="1"/>
    <col min="12806" max="12806" width="12.28515625" style="725" customWidth="1"/>
    <col min="12807" max="12807" width="12.7109375" style="725" customWidth="1"/>
    <col min="12808" max="12808" width="11.140625" style="725" customWidth="1"/>
    <col min="12809" max="12809" width="11.7109375" style="725" customWidth="1"/>
    <col min="12810" max="12810" width="11.140625" style="725" customWidth="1"/>
    <col min="12811" max="12811" width="13.42578125" style="725" customWidth="1"/>
    <col min="12812" max="12812" width="13.85546875" style="725" customWidth="1"/>
    <col min="12813" max="13041" width="10.28515625" style="725" customWidth="1"/>
    <col min="13042" max="13053" width="5.42578125" style="725"/>
    <col min="13054" max="13054" width="5.42578125" style="725" customWidth="1"/>
    <col min="13055" max="13055" width="41.42578125" style="725" customWidth="1"/>
    <col min="13056" max="13056" width="13.85546875" style="725" customWidth="1"/>
    <col min="13057" max="13057" width="13.7109375" style="725" customWidth="1"/>
    <col min="13058" max="13058" width="14" style="725" customWidth="1"/>
    <col min="13059" max="13059" width="10.5703125" style="725" customWidth="1"/>
    <col min="13060" max="13060" width="13.5703125" style="725" customWidth="1"/>
    <col min="13061" max="13061" width="11.140625" style="725" customWidth="1"/>
    <col min="13062" max="13062" width="12.28515625" style="725" customWidth="1"/>
    <col min="13063" max="13063" width="12.7109375" style="725" customWidth="1"/>
    <col min="13064" max="13064" width="11.140625" style="725" customWidth="1"/>
    <col min="13065" max="13065" width="11.7109375" style="725" customWidth="1"/>
    <col min="13066" max="13066" width="11.140625" style="725" customWidth="1"/>
    <col min="13067" max="13067" width="13.42578125" style="725" customWidth="1"/>
    <col min="13068" max="13068" width="13.85546875" style="725" customWidth="1"/>
    <col min="13069" max="13297" width="10.28515625" style="725" customWidth="1"/>
    <col min="13298" max="13309" width="5.42578125" style="725"/>
    <col min="13310" max="13310" width="5.42578125" style="725" customWidth="1"/>
    <col min="13311" max="13311" width="41.42578125" style="725" customWidth="1"/>
    <col min="13312" max="13312" width="13.85546875" style="725" customWidth="1"/>
    <col min="13313" max="13313" width="13.7109375" style="725" customWidth="1"/>
    <col min="13314" max="13314" width="14" style="725" customWidth="1"/>
    <col min="13315" max="13315" width="10.5703125" style="725" customWidth="1"/>
    <col min="13316" max="13316" width="13.5703125" style="725" customWidth="1"/>
    <col min="13317" max="13317" width="11.140625" style="725" customWidth="1"/>
    <col min="13318" max="13318" width="12.28515625" style="725" customWidth="1"/>
    <col min="13319" max="13319" width="12.7109375" style="725" customWidth="1"/>
    <col min="13320" max="13320" width="11.140625" style="725" customWidth="1"/>
    <col min="13321" max="13321" width="11.7109375" style="725" customWidth="1"/>
    <col min="13322" max="13322" width="11.140625" style="725" customWidth="1"/>
    <col min="13323" max="13323" width="13.42578125" style="725" customWidth="1"/>
    <col min="13324" max="13324" width="13.85546875" style="725" customWidth="1"/>
    <col min="13325" max="13553" width="10.28515625" style="725" customWidth="1"/>
    <col min="13554" max="13565" width="5.42578125" style="725"/>
    <col min="13566" max="13566" width="5.42578125" style="725" customWidth="1"/>
    <col min="13567" max="13567" width="41.42578125" style="725" customWidth="1"/>
    <col min="13568" max="13568" width="13.85546875" style="725" customWidth="1"/>
    <col min="13569" max="13569" width="13.7109375" style="725" customWidth="1"/>
    <col min="13570" max="13570" width="14" style="725" customWidth="1"/>
    <col min="13571" max="13571" width="10.5703125" style="725" customWidth="1"/>
    <col min="13572" max="13572" width="13.5703125" style="725" customWidth="1"/>
    <col min="13573" max="13573" width="11.140625" style="725" customWidth="1"/>
    <col min="13574" max="13574" width="12.28515625" style="725" customWidth="1"/>
    <col min="13575" max="13575" width="12.7109375" style="725" customWidth="1"/>
    <col min="13576" max="13576" width="11.140625" style="725" customWidth="1"/>
    <col min="13577" max="13577" width="11.7109375" style="725" customWidth="1"/>
    <col min="13578" max="13578" width="11.140625" style="725" customWidth="1"/>
    <col min="13579" max="13579" width="13.42578125" style="725" customWidth="1"/>
    <col min="13580" max="13580" width="13.85546875" style="725" customWidth="1"/>
    <col min="13581" max="13809" width="10.28515625" style="725" customWidth="1"/>
    <col min="13810" max="13821" width="5.42578125" style="725"/>
    <col min="13822" max="13822" width="5.42578125" style="725" customWidth="1"/>
    <col min="13823" max="13823" width="41.42578125" style="725" customWidth="1"/>
    <col min="13824" max="13824" width="13.85546875" style="725" customWidth="1"/>
    <col min="13825" max="13825" width="13.7109375" style="725" customWidth="1"/>
    <col min="13826" max="13826" width="14" style="725" customWidth="1"/>
    <col min="13827" max="13827" width="10.5703125" style="725" customWidth="1"/>
    <col min="13828" max="13828" width="13.5703125" style="725" customWidth="1"/>
    <col min="13829" max="13829" width="11.140625" style="725" customWidth="1"/>
    <col min="13830" max="13830" width="12.28515625" style="725" customWidth="1"/>
    <col min="13831" max="13831" width="12.7109375" style="725" customWidth="1"/>
    <col min="13832" max="13832" width="11.140625" style="725" customWidth="1"/>
    <col min="13833" max="13833" width="11.7109375" style="725" customWidth="1"/>
    <col min="13834" max="13834" width="11.140625" style="725" customWidth="1"/>
    <col min="13835" max="13835" width="13.42578125" style="725" customWidth="1"/>
    <col min="13836" max="13836" width="13.85546875" style="725" customWidth="1"/>
    <col min="13837" max="14065" width="10.28515625" style="725" customWidth="1"/>
    <col min="14066" max="14077" width="5.42578125" style="725"/>
    <col min="14078" max="14078" width="5.42578125" style="725" customWidth="1"/>
    <col min="14079" max="14079" width="41.42578125" style="725" customWidth="1"/>
    <col min="14080" max="14080" width="13.85546875" style="725" customWidth="1"/>
    <col min="14081" max="14081" width="13.7109375" style="725" customWidth="1"/>
    <col min="14082" max="14082" width="14" style="725" customWidth="1"/>
    <col min="14083" max="14083" width="10.5703125" style="725" customWidth="1"/>
    <col min="14084" max="14084" width="13.5703125" style="725" customWidth="1"/>
    <col min="14085" max="14085" width="11.140625" style="725" customWidth="1"/>
    <col min="14086" max="14086" width="12.28515625" style="725" customWidth="1"/>
    <col min="14087" max="14087" width="12.7109375" style="725" customWidth="1"/>
    <col min="14088" max="14088" width="11.140625" style="725" customWidth="1"/>
    <col min="14089" max="14089" width="11.7109375" style="725" customWidth="1"/>
    <col min="14090" max="14090" width="11.140625" style="725" customWidth="1"/>
    <col min="14091" max="14091" width="13.42578125" style="725" customWidth="1"/>
    <col min="14092" max="14092" width="13.85546875" style="725" customWidth="1"/>
    <col min="14093" max="14321" width="10.28515625" style="725" customWidth="1"/>
    <col min="14322" max="14333" width="5.42578125" style="725"/>
    <col min="14334" max="14334" width="5.42578125" style="725" customWidth="1"/>
    <col min="14335" max="14335" width="41.42578125" style="725" customWidth="1"/>
    <col min="14336" max="14336" width="13.85546875" style="725" customWidth="1"/>
    <col min="14337" max="14337" width="13.7109375" style="725" customWidth="1"/>
    <col min="14338" max="14338" width="14" style="725" customWidth="1"/>
    <col min="14339" max="14339" width="10.5703125" style="725" customWidth="1"/>
    <col min="14340" max="14340" width="13.5703125" style="725" customWidth="1"/>
    <col min="14341" max="14341" width="11.140625" style="725" customWidth="1"/>
    <col min="14342" max="14342" width="12.28515625" style="725" customWidth="1"/>
    <col min="14343" max="14343" width="12.7109375" style="725" customWidth="1"/>
    <col min="14344" max="14344" width="11.140625" style="725" customWidth="1"/>
    <col min="14345" max="14345" width="11.7109375" style="725" customWidth="1"/>
    <col min="14346" max="14346" width="11.140625" style="725" customWidth="1"/>
    <col min="14347" max="14347" width="13.42578125" style="725" customWidth="1"/>
    <col min="14348" max="14348" width="13.85546875" style="725" customWidth="1"/>
    <col min="14349" max="14577" width="10.28515625" style="725" customWidth="1"/>
    <col min="14578" max="14589" width="5.42578125" style="725"/>
    <col min="14590" max="14590" width="5.42578125" style="725" customWidth="1"/>
    <col min="14591" max="14591" width="41.42578125" style="725" customWidth="1"/>
    <col min="14592" max="14592" width="13.85546875" style="725" customWidth="1"/>
    <col min="14593" max="14593" width="13.7109375" style="725" customWidth="1"/>
    <col min="14594" max="14594" width="14" style="725" customWidth="1"/>
    <col min="14595" max="14595" width="10.5703125" style="725" customWidth="1"/>
    <col min="14596" max="14596" width="13.5703125" style="725" customWidth="1"/>
    <col min="14597" max="14597" width="11.140625" style="725" customWidth="1"/>
    <col min="14598" max="14598" width="12.28515625" style="725" customWidth="1"/>
    <col min="14599" max="14599" width="12.7109375" style="725" customWidth="1"/>
    <col min="14600" max="14600" width="11.140625" style="725" customWidth="1"/>
    <col min="14601" max="14601" width="11.7109375" style="725" customWidth="1"/>
    <col min="14602" max="14602" width="11.140625" style="725" customWidth="1"/>
    <col min="14603" max="14603" width="13.42578125" style="725" customWidth="1"/>
    <col min="14604" max="14604" width="13.85546875" style="725" customWidth="1"/>
    <col min="14605" max="14833" width="10.28515625" style="725" customWidth="1"/>
    <col min="14834" max="14845" width="5.42578125" style="725"/>
    <col min="14846" max="14846" width="5.42578125" style="725" customWidth="1"/>
    <col min="14847" max="14847" width="41.42578125" style="725" customWidth="1"/>
    <col min="14848" max="14848" width="13.85546875" style="725" customWidth="1"/>
    <col min="14849" max="14849" width="13.7109375" style="725" customWidth="1"/>
    <col min="14850" max="14850" width="14" style="725" customWidth="1"/>
    <col min="14851" max="14851" width="10.5703125" style="725" customWidth="1"/>
    <col min="14852" max="14852" width="13.5703125" style="725" customWidth="1"/>
    <col min="14853" max="14853" width="11.140625" style="725" customWidth="1"/>
    <col min="14854" max="14854" width="12.28515625" style="725" customWidth="1"/>
    <col min="14855" max="14855" width="12.7109375" style="725" customWidth="1"/>
    <col min="14856" max="14856" width="11.140625" style="725" customWidth="1"/>
    <col min="14857" max="14857" width="11.7109375" style="725" customWidth="1"/>
    <col min="14858" max="14858" width="11.140625" style="725" customWidth="1"/>
    <col min="14859" max="14859" width="13.42578125" style="725" customWidth="1"/>
    <col min="14860" max="14860" width="13.85546875" style="725" customWidth="1"/>
    <col min="14861" max="15089" width="10.28515625" style="725" customWidth="1"/>
    <col min="15090" max="15101" width="5.42578125" style="725"/>
    <col min="15102" max="15102" width="5.42578125" style="725" customWidth="1"/>
    <col min="15103" max="15103" width="41.42578125" style="725" customWidth="1"/>
    <col min="15104" max="15104" width="13.85546875" style="725" customWidth="1"/>
    <col min="15105" max="15105" width="13.7109375" style="725" customWidth="1"/>
    <col min="15106" max="15106" width="14" style="725" customWidth="1"/>
    <col min="15107" max="15107" width="10.5703125" style="725" customWidth="1"/>
    <col min="15108" max="15108" width="13.5703125" style="725" customWidth="1"/>
    <col min="15109" max="15109" width="11.140625" style="725" customWidth="1"/>
    <col min="15110" max="15110" width="12.28515625" style="725" customWidth="1"/>
    <col min="15111" max="15111" width="12.7109375" style="725" customWidth="1"/>
    <col min="15112" max="15112" width="11.140625" style="725" customWidth="1"/>
    <col min="15113" max="15113" width="11.7109375" style="725" customWidth="1"/>
    <col min="15114" max="15114" width="11.140625" style="725" customWidth="1"/>
    <col min="15115" max="15115" width="13.42578125" style="725" customWidth="1"/>
    <col min="15116" max="15116" width="13.85546875" style="725" customWidth="1"/>
    <col min="15117" max="15345" width="10.28515625" style="725" customWidth="1"/>
    <col min="15346" max="15357" width="5.42578125" style="725"/>
    <col min="15358" max="15358" width="5.42578125" style="725" customWidth="1"/>
    <col min="15359" max="15359" width="41.42578125" style="725" customWidth="1"/>
    <col min="15360" max="15360" width="13.85546875" style="725" customWidth="1"/>
    <col min="15361" max="15361" width="13.7109375" style="725" customWidth="1"/>
    <col min="15362" max="15362" width="14" style="725" customWidth="1"/>
    <col min="15363" max="15363" width="10.5703125" style="725" customWidth="1"/>
    <col min="15364" max="15364" width="13.5703125" style="725" customWidth="1"/>
    <col min="15365" max="15365" width="11.140625" style="725" customWidth="1"/>
    <col min="15366" max="15366" width="12.28515625" style="725" customWidth="1"/>
    <col min="15367" max="15367" width="12.7109375" style="725" customWidth="1"/>
    <col min="15368" max="15368" width="11.140625" style="725" customWidth="1"/>
    <col min="15369" max="15369" width="11.7109375" style="725" customWidth="1"/>
    <col min="15370" max="15370" width="11.140625" style="725" customWidth="1"/>
    <col min="15371" max="15371" width="13.42578125" style="725" customWidth="1"/>
    <col min="15372" max="15372" width="13.85546875" style="725" customWidth="1"/>
    <col min="15373" max="15601" width="10.28515625" style="725" customWidth="1"/>
    <col min="15602" max="15613" width="5.42578125" style="725"/>
    <col min="15614" max="15614" width="5.42578125" style="725" customWidth="1"/>
    <col min="15615" max="15615" width="41.42578125" style="725" customWidth="1"/>
    <col min="15616" max="15616" width="13.85546875" style="725" customWidth="1"/>
    <col min="15617" max="15617" width="13.7109375" style="725" customWidth="1"/>
    <col min="15618" max="15618" width="14" style="725" customWidth="1"/>
    <col min="15619" max="15619" width="10.5703125" style="725" customWidth="1"/>
    <col min="15620" max="15620" width="13.5703125" style="725" customWidth="1"/>
    <col min="15621" max="15621" width="11.140625" style="725" customWidth="1"/>
    <col min="15622" max="15622" width="12.28515625" style="725" customWidth="1"/>
    <col min="15623" max="15623" width="12.7109375" style="725" customWidth="1"/>
    <col min="15624" max="15624" width="11.140625" style="725" customWidth="1"/>
    <col min="15625" max="15625" width="11.7109375" style="725" customWidth="1"/>
    <col min="15626" max="15626" width="11.140625" style="725" customWidth="1"/>
    <col min="15627" max="15627" width="13.42578125" style="725" customWidth="1"/>
    <col min="15628" max="15628" width="13.85546875" style="725" customWidth="1"/>
    <col min="15629" max="15857" width="10.28515625" style="725" customWidth="1"/>
    <col min="15858" max="15869" width="5.42578125" style="725"/>
    <col min="15870" max="15870" width="5.42578125" style="725" customWidth="1"/>
    <col min="15871" max="15871" width="41.42578125" style="725" customWidth="1"/>
    <col min="15872" max="15872" width="13.85546875" style="725" customWidth="1"/>
    <col min="15873" max="15873" width="13.7109375" style="725" customWidth="1"/>
    <col min="15874" max="15874" width="14" style="725" customWidth="1"/>
    <col min="15875" max="15875" width="10.5703125" style="725" customWidth="1"/>
    <col min="15876" max="15876" width="13.5703125" style="725" customWidth="1"/>
    <col min="15877" max="15877" width="11.140625" style="725" customWidth="1"/>
    <col min="15878" max="15878" width="12.28515625" style="725" customWidth="1"/>
    <col min="15879" max="15879" width="12.7109375" style="725" customWidth="1"/>
    <col min="15880" max="15880" width="11.140625" style="725" customWidth="1"/>
    <col min="15881" max="15881" width="11.7109375" style="725" customWidth="1"/>
    <col min="15882" max="15882" width="11.140625" style="725" customWidth="1"/>
    <col min="15883" max="15883" width="13.42578125" style="725" customWidth="1"/>
    <col min="15884" max="15884" width="13.85546875" style="725" customWidth="1"/>
    <col min="15885" max="16113" width="10.28515625" style="725" customWidth="1"/>
    <col min="16114" max="16125" width="5.42578125" style="725"/>
    <col min="16126" max="16126" width="5.42578125" style="725" customWidth="1"/>
    <col min="16127" max="16127" width="41.42578125" style="725" customWidth="1"/>
    <col min="16128" max="16128" width="13.85546875" style="725" customWidth="1"/>
    <col min="16129" max="16129" width="13.7109375" style="725" customWidth="1"/>
    <col min="16130" max="16130" width="14" style="725" customWidth="1"/>
    <col min="16131" max="16131" width="10.5703125" style="725" customWidth="1"/>
    <col min="16132" max="16132" width="13.5703125" style="725" customWidth="1"/>
    <col min="16133" max="16133" width="11.140625" style="725" customWidth="1"/>
    <col min="16134" max="16134" width="12.28515625" style="725" customWidth="1"/>
    <col min="16135" max="16135" width="12.7109375" style="725" customWidth="1"/>
    <col min="16136" max="16136" width="11.140625" style="725" customWidth="1"/>
    <col min="16137" max="16137" width="11.7109375" style="725" customWidth="1"/>
    <col min="16138" max="16138" width="11.140625" style="725" customWidth="1"/>
    <col min="16139" max="16139" width="13.42578125" style="725" customWidth="1"/>
    <col min="16140" max="16140" width="13.85546875" style="725" customWidth="1"/>
    <col min="16141" max="16369" width="10.28515625" style="725" customWidth="1"/>
    <col min="16370" max="16384" width="5.42578125" style="725"/>
  </cols>
  <sheetData>
    <row r="1" spans="1:14">
      <c r="B1" s="1114"/>
      <c r="C1" s="1114"/>
      <c r="D1" s="1114"/>
      <c r="E1" s="726"/>
      <c r="F1" s="727"/>
      <c r="G1" s="727"/>
      <c r="H1" s="728"/>
      <c r="L1" s="728"/>
      <c r="M1" s="1115" t="s">
        <v>1078</v>
      </c>
      <c r="N1" s="1115"/>
    </row>
    <row r="2" spans="1:14">
      <c r="A2" s="1116" t="s">
        <v>1079</v>
      </c>
      <c r="B2" s="1116"/>
      <c r="C2" s="1116"/>
      <c r="D2" s="1116"/>
      <c r="E2" s="1116"/>
      <c r="F2" s="1116"/>
      <c r="G2" s="1116"/>
      <c r="H2" s="1116"/>
      <c r="I2" s="1116"/>
      <c r="J2" s="1116"/>
      <c r="K2" s="1116"/>
      <c r="L2" s="1116"/>
      <c r="M2" s="1116"/>
      <c r="N2" s="1116"/>
    </row>
    <row r="3" spans="1:14">
      <c r="A3" s="1117" t="str">
        <f>'10a. TX'!A3:U3</f>
        <v>(Kèm theo Tờ trình số         /TTr-UBND ngày      tháng       năm 2023 của UBND tỉnh)</v>
      </c>
      <c r="B3" s="1118"/>
      <c r="C3" s="1118"/>
      <c r="D3" s="1118"/>
      <c r="E3" s="1118"/>
      <c r="F3" s="1118"/>
      <c r="G3" s="1118"/>
      <c r="H3" s="1118"/>
      <c r="I3" s="1118"/>
      <c r="J3" s="1118"/>
      <c r="K3" s="1118"/>
      <c r="L3" s="1118"/>
      <c r="M3" s="1118"/>
      <c r="N3" s="1118"/>
    </row>
    <row r="4" spans="1:14">
      <c r="A4" s="389"/>
      <c r="B4" s="389"/>
      <c r="C4" s="389"/>
      <c r="D4" s="389"/>
      <c r="E4" s="389"/>
      <c r="F4" s="389"/>
      <c r="G4" s="389"/>
      <c r="H4" s="389"/>
      <c r="I4" s="389"/>
      <c r="J4" s="389"/>
      <c r="K4" s="389"/>
      <c r="L4" s="389"/>
      <c r="M4" s="1119" t="s">
        <v>67</v>
      </c>
      <c r="N4" s="1119"/>
    </row>
    <row r="5" spans="1:14">
      <c r="A5" s="1120" t="s">
        <v>3</v>
      </c>
      <c r="B5" s="1120" t="s">
        <v>529</v>
      </c>
      <c r="C5" s="1120" t="s">
        <v>859</v>
      </c>
      <c r="D5" s="1120" t="s">
        <v>1080</v>
      </c>
      <c r="E5" s="1120" t="s">
        <v>1081</v>
      </c>
      <c r="F5" s="989" t="s">
        <v>291</v>
      </c>
      <c r="G5" s="989" t="s">
        <v>1082</v>
      </c>
      <c r="H5" s="989" t="s">
        <v>1083</v>
      </c>
      <c r="I5" s="989" t="s">
        <v>802</v>
      </c>
      <c r="J5" s="989" t="s">
        <v>1084</v>
      </c>
      <c r="K5" s="989" t="s">
        <v>1085</v>
      </c>
      <c r="L5" s="989"/>
      <c r="M5" s="989"/>
      <c r="N5" s="729"/>
    </row>
    <row r="6" spans="1:14" s="731" customFormat="1" ht="63">
      <c r="A6" s="1121"/>
      <c r="B6" s="1121"/>
      <c r="C6" s="1121"/>
      <c r="D6" s="1121"/>
      <c r="E6" s="1121"/>
      <c r="F6" s="990"/>
      <c r="G6" s="990"/>
      <c r="H6" s="990"/>
      <c r="I6" s="990"/>
      <c r="J6" s="990"/>
      <c r="K6" s="730" t="s">
        <v>859</v>
      </c>
      <c r="L6" s="730" t="s">
        <v>225</v>
      </c>
      <c r="M6" s="730" t="s">
        <v>38</v>
      </c>
      <c r="N6" s="730" t="s">
        <v>1086</v>
      </c>
    </row>
    <row r="7" spans="1:14" s="735" customFormat="1">
      <c r="A7" s="732"/>
      <c r="B7" s="733" t="s">
        <v>859</v>
      </c>
      <c r="C7" s="734">
        <f t="shared" ref="C7:N7" si="0">C8+C63+C75+C119+C120+C121+C122+C123+C124+C125+C126</f>
        <v>14990233.199999999</v>
      </c>
      <c r="D7" s="734">
        <f t="shared" si="0"/>
        <v>4497189</v>
      </c>
      <c r="E7" s="734">
        <f t="shared" si="0"/>
        <v>4913453</v>
      </c>
      <c r="F7" s="734">
        <f t="shared" si="0"/>
        <v>3900</v>
      </c>
      <c r="G7" s="734">
        <f t="shared" si="0"/>
        <v>1000</v>
      </c>
      <c r="H7" s="734">
        <f t="shared" si="0"/>
        <v>549962</v>
      </c>
      <c r="I7" s="734">
        <f t="shared" si="0"/>
        <v>103104.10900000001</v>
      </c>
      <c r="J7" s="734">
        <f t="shared" si="0"/>
        <v>3368827.091</v>
      </c>
      <c r="K7" s="734">
        <f t="shared" si="0"/>
        <v>0</v>
      </c>
      <c r="L7" s="734">
        <f t="shared" si="0"/>
        <v>1500380</v>
      </c>
      <c r="M7" s="734">
        <f t="shared" si="0"/>
        <v>52418</v>
      </c>
      <c r="N7" s="734">
        <f t="shared" si="0"/>
        <v>0</v>
      </c>
    </row>
    <row r="8" spans="1:14" s="737" customFormat="1">
      <c r="A8" s="733" t="s">
        <v>20</v>
      </c>
      <c r="B8" s="736" t="s">
        <v>974</v>
      </c>
      <c r="C8" s="734">
        <f t="shared" ref="C8:N8" si="1">SUM(C9:C61)</f>
        <v>2144312</v>
      </c>
      <c r="D8" s="734">
        <f t="shared" si="1"/>
        <v>0</v>
      </c>
      <c r="E8" s="734">
        <f t="shared" si="1"/>
        <v>2144312</v>
      </c>
      <c r="F8" s="734">
        <f t="shared" si="1"/>
        <v>0</v>
      </c>
      <c r="G8" s="734">
        <f t="shared" si="1"/>
        <v>0</v>
      </c>
      <c r="H8" s="734">
        <f t="shared" si="1"/>
        <v>0</v>
      </c>
      <c r="I8" s="734">
        <f t="shared" si="1"/>
        <v>0</v>
      </c>
      <c r="J8" s="734">
        <f t="shared" si="1"/>
        <v>0</v>
      </c>
      <c r="K8" s="734">
        <f t="shared" si="1"/>
        <v>0</v>
      </c>
      <c r="L8" s="734">
        <f t="shared" si="1"/>
        <v>0</v>
      </c>
      <c r="M8" s="734">
        <f t="shared" si="1"/>
        <v>0</v>
      </c>
      <c r="N8" s="734">
        <f t="shared" si="1"/>
        <v>0</v>
      </c>
    </row>
    <row r="9" spans="1:14">
      <c r="A9" s="738">
        <v>1</v>
      </c>
      <c r="B9" s="739" t="str">
        <f>'[2]10.TX'!B8</f>
        <v>Tỉnh uỷ</v>
      </c>
      <c r="C9" s="739">
        <f>D9+E9</f>
        <v>124671</v>
      </c>
      <c r="D9" s="739"/>
      <c r="E9" s="740">
        <f>'[2]10.TX'!H8</f>
        <v>124671</v>
      </c>
      <c r="F9" s="741"/>
      <c r="G9" s="740"/>
      <c r="H9" s="741"/>
      <c r="I9" s="741"/>
      <c r="J9" s="741"/>
      <c r="K9" s="741"/>
      <c r="L9" s="741"/>
      <c r="M9" s="741"/>
      <c r="N9" s="741"/>
    </row>
    <row r="10" spans="1:14">
      <c r="A10" s="738">
        <v>2</v>
      </c>
      <c r="B10" s="739" t="str">
        <f>'[2]10.TX'!B9</f>
        <v>Công an tỉnh</v>
      </c>
      <c r="C10" s="739">
        <f t="shared" ref="C10:C64" si="2">D10+E10</f>
        <v>22799</v>
      </c>
      <c r="D10" s="739"/>
      <c r="E10" s="740">
        <f>'[2]10.TX'!H9</f>
        <v>22799</v>
      </c>
      <c r="F10" s="741"/>
      <c r="G10" s="740"/>
      <c r="H10" s="741"/>
      <c r="I10" s="741"/>
      <c r="J10" s="741"/>
      <c r="K10" s="741"/>
      <c r="L10" s="741"/>
      <c r="M10" s="741"/>
      <c r="N10" s="741"/>
    </row>
    <row r="11" spans="1:14">
      <c r="A11" s="738">
        <v>3</v>
      </c>
      <c r="B11" s="739" t="str">
        <f>'[2]10.TX'!B10</f>
        <v>Bộ chỉ huy quân sự tỉnh</v>
      </c>
      <c r="C11" s="739">
        <f t="shared" si="2"/>
        <v>49198</v>
      </c>
      <c r="D11" s="739"/>
      <c r="E11" s="740">
        <f>'[2]10.TX'!H10</f>
        <v>49198</v>
      </c>
      <c r="F11" s="741"/>
      <c r="G11" s="740"/>
      <c r="H11" s="741"/>
      <c r="I11" s="741"/>
      <c r="J11" s="741"/>
      <c r="K11" s="741"/>
      <c r="L11" s="741"/>
      <c r="M11" s="741"/>
      <c r="N11" s="741"/>
    </row>
    <row r="12" spans="1:14" ht="31.5">
      <c r="A12" s="738">
        <v>4</v>
      </c>
      <c r="B12" s="742" t="str">
        <f>'[2]10.TX'!B11</f>
        <v>Văn phòng Đoàn Đại biểu Quốc hội và Hội đồng Nhân dân</v>
      </c>
      <c r="C12" s="739">
        <f t="shared" si="2"/>
        <v>20803</v>
      </c>
      <c r="D12" s="739"/>
      <c r="E12" s="740">
        <f>'[2]10.TX'!H11</f>
        <v>20803</v>
      </c>
      <c r="F12" s="741"/>
      <c r="G12" s="740"/>
      <c r="H12" s="741"/>
      <c r="I12" s="741"/>
      <c r="J12" s="741"/>
      <c r="K12" s="741"/>
      <c r="L12" s="741"/>
      <c r="M12" s="741"/>
      <c r="N12" s="741"/>
    </row>
    <row r="13" spans="1:14">
      <c r="A13" s="738">
        <v>5</v>
      </c>
      <c r="B13" s="739" t="str">
        <f>'[2]10.TX'!B12</f>
        <v>Văn phòng Ủy ban nhân dân</v>
      </c>
      <c r="C13" s="739">
        <f t="shared" si="2"/>
        <v>34470</v>
      </c>
      <c r="D13" s="739"/>
      <c r="E13" s="740">
        <f>'[2]10.TX'!H12</f>
        <v>34470</v>
      </c>
      <c r="F13" s="741"/>
      <c r="G13" s="740"/>
      <c r="H13" s="741"/>
      <c r="I13" s="741"/>
      <c r="J13" s="741"/>
      <c r="K13" s="741"/>
      <c r="L13" s="741"/>
      <c r="M13" s="741"/>
      <c r="N13" s="741"/>
    </row>
    <row r="14" spans="1:14">
      <c r="A14" s="738">
        <v>6</v>
      </c>
      <c r="B14" s="739" t="str">
        <f>'[2]10.TX'!B13</f>
        <v>Sở Nông nghiệp &amp; Phát triển nông thôn</v>
      </c>
      <c r="C14" s="739">
        <f t="shared" si="2"/>
        <v>115365</v>
      </c>
      <c r="D14" s="739"/>
      <c r="E14" s="740">
        <f>'[2]10.TX'!H13</f>
        <v>115365</v>
      </c>
      <c r="F14" s="741"/>
      <c r="G14" s="740"/>
      <c r="H14" s="741"/>
      <c r="I14" s="741"/>
      <c r="J14" s="741"/>
      <c r="K14" s="741"/>
      <c r="L14" s="741"/>
      <c r="M14" s="741"/>
      <c r="N14" s="741"/>
    </row>
    <row r="15" spans="1:14">
      <c r="A15" s="738">
        <v>7</v>
      </c>
      <c r="B15" s="739" t="str">
        <f>'[2]10.TX'!B14</f>
        <v>Sở Kế hoạch Đầu tư</v>
      </c>
      <c r="C15" s="739">
        <f t="shared" si="2"/>
        <v>13741</v>
      </c>
      <c r="D15" s="739"/>
      <c r="E15" s="740">
        <f>'[2]10.TX'!H14</f>
        <v>13741</v>
      </c>
      <c r="F15" s="741"/>
      <c r="G15" s="740"/>
      <c r="H15" s="741"/>
      <c r="I15" s="741"/>
      <c r="J15" s="741"/>
      <c r="K15" s="741"/>
      <c r="L15" s="741"/>
      <c r="M15" s="741"/>
      <c r="N15" s="741"/>
    </row>
    <row r="16" spans="1:14">
      <c r="A16" s="738">
        <v>8</v>
      </c>
      <c r="B16" s="739" t="str">
        <f>'[2]10.TX'!B15</f>
        <v>Sở Tư pháp</v>
      </c>
      <c r="C16" s="739">
        <f t="shared" si="2"/>
        <v>13175</v>
      </c>
      <c r="D16" s="739"/>
      <c r="E16" s="740">
        <f>'[2]10.TX'!H15</f>
        <v>13175</v>
      </c>
      <c r="F16" s="741"/>
      <c r="G16" s="740"/>
      <c r="H16" s="741"/>
      <c r="I16" s="741"/>
      <c r="J16" s="741"/>
      <c r="K16" s="741"/>
      <c r="L16" s="741"/>
      <c r="M16" s="741"/>
      <c r="N16" s="741"/>
    </row>
    <row r="17" spans="1:14">
      <c r="A17" s="738">
        <v>9</v>
      </c>
      <c r="B17" s="739" t="str">
        <f>'[2]10.TX'!B16</f>
        <v>Sở Công Thương</v>
      </c>
      <c r="C17" s="739">
        <f t="shared" si="2"/>
        <v>21479</v>
      </c>
      <c r="D17" s="739"/>
      <c r="E17" s="740">
        <f>'[2]10.TX'!H16</f>
        <v>21479</v>
      </c>
      <c r="F17" s="741"/>
      <c r="G17" s="740"/>
      <c r="H17" s="741"/>
      <c r="I17" s="741"/>
      <c r="J17" s="741"/>
      <c r="K17" s="741"/>
      <c r="L17" s="741"/>
      <c r="M17" s="741"/>
      <c r="N17" s="741"/>
    </row>
    <row r="18" spans="1:14">
      <c r="A18" s="738">
        <v>10</v>
      </c>
      <c r="B18" s="739" t="str">
        <f>'[2]10.TX'!B17</f>
        <v>Sở Khoa học Công nghệ</v>
      </c>
      <c r="C18" s="739">
        <f t="shared" si="2"/>
        <v>15886</v>
      </c>
      <c r="D18" s="739"/>
      <c r="E18" s="740">
        <f>'[2]10.TX'!H17</f>
        <v>15886</v>
      </c>
      <c r="F18" s="741"/>
      <c r="G18" s="740"/>
      <c r="H18" s="741"/>
      <c r="I18" s="741"/>
      <c r="J18" s="741"/>
      <c r="K18" s="741"/>
      <c r="L18" s="741"/>
      <c r="M18" s="741"/>
      <c r="N18" s="741"/>
    </row>
    <row r="19" spans="1:14">
      <c r="A19" s="738">
        <v>11</v>
      </c>
      <c r="B19" s="739" t="str">
        <f>'[2]10.TX'!B18</f>
        <v>Sở Tài chính</v>
      </c>
      <c r="C19" s="739">
        <f t="shared" si="2"/>
        <v>16313</v>
      </c>
      <c r="D19" s="739"/>
      <c r="E19" s="740">
        <f>'[2]10.TX'!H18</f>
        <v>16313</v>
      </c>
      <c r="F19" s="741"/>
      <c r="G19" s="740"/>
      <c r="H19" s="741"/>
      <c r="I19" s="741"/>
      <c r="J19" s="741"/>
      <c r="K19" s="741"/>
      <c r="L19" s="741"/>
      <c r="M19" s="741"/>
      <c r="N19" s="741"/>
    </row>
    <row r="20" spans="1:14">
      <c r="A20" s="738">
        <v>12</v>
      </c>
      <c r="B20" s="739" t="str">
        <f>'[2]10.TX'!B19</f>
        <v>Sở Xây dựng</v>
      </c>
      <c r="C20" s="739">
        <f t="shared" si="2"/>
        <v>13219</v>
      </c>
      <c r="D20" s="739"/>
      <c r="E20" s="740">
        <f>'[2]10.TX'!H19</f>
        <v>13219</v>
      </c>
      <c r="F20" s="741"/>
      <c r="G20" s="740"/>
      <c r="H20" s="741"/>
      <c r="I20" s="741"/>
      <c r="J20" s="741"/>
      <c r="K20" s="741"/>
      <c r="L20" s="741"/>
      <c r="M20" s="741"/>
      <c r="N20" s="741"/>
    </row>
    <row r="21" spans="1:14">
      <c r="A21" s="738">
        <v>13</v>
      </c>
      <c r="B21" s="739" t="str">
        <f>'[2]10.TX'!B20</f>
        <v>Sở Giao thông</v>
      </c>
      <c r="C21" s="739">
        <f t="shared" si="2"/>
        <v>33377</v>
      </c>
      <c r="D21" s="739"/>
      <c r="E21" s="740">
        <f>'[2]10.TX'!H20</f>
        <v>33377</v>
      </c>
      <c r="F21" s="741"/>
      <c r="G21" s="740"/>
      <c r="H21" s="741"/>
      <c r="I21" s="741"/>
      <c r="J21" s="741"/>
      <c r="K21" s="741"/>
      <c r="L21" s="741"/>
      <c r="M21" s="741"/>
      <c r="N21" s="741"/>
    </row>
    <row r="22" spans="1:14">
      <c r="A22" s="738">
        <v>14</v>
      </c>
      <c r="B22" s="739" t="str">
        <f>'[2]10.TX'!B21</f>
        <v>Sở Giáo dục &amp; Đào tạo</v>
      </c>
      <c r="C22" s="739">
        <f t="shared" si="2"/>
        <v>520339</v>
      </c>
      <c r="D22" s="739"/>
      <c r="E22" s="740">
        <f>'[2]10.TX'!H21</f>
        <v>520339</v>
      </c>
      <c r="F22" s="741"/>
      <c r="G22" s="740"/>
      <c r="H22" s="741"/>
      <c r="I22" s="741"/>
      <c r="J22" s="741"/>
      <c r="K22" s="741"/>
      <c r="L22" s="741"/>
      <c r="M22" s="741"/>
      <c r="N22" s="741"/>
    </row>
    <row r="23" spans="1:14">
      <c r="A23" s="738">
        <v>15</v>
      </c>
      <c r="B23" s="739" t="str">
        <f>'[2]10.TX'!B22</f>
        <v>Sở Y tế</v>
      </c>
      <c r="C23" s="739">
        <f t="shared" si="2"/>
        <v>336879</v>
      </c>
      <c r="D23" s="739"/>
      <c r="E23" s="740">
        <f>'[2]10.TX'!H22</f>
        <v>336879</v>
      </c>
      <c r="F23" s="741"/>
      <c r="G23" s="740"/>
      <c r="H23" s="741"/>
      <c r="I23" s="741"/>
      <c r="J23" s="741"/>
      <c r="K23" s="741"/>
      <c r="L23" s="741"/>
      <c r="M23" s="741"/>
      <c r="N23" s="741"/>
    </row>
    <row r="24" spans="1:14">
      <c r="A24" s="738">
        <v>16</v>
      </c>
      <c r="B24" s="739" t="str">
        <f>'[2]10.TX'!B23</f>
        <v>Sở Lao động Thương binh và Xã hội</v>
      </c>
      <c r="C24" s="739">
        <f t="shared" si="2"/>
        <v>145916</v>
      </c>
      <c r="D24" s="739"/>
      <c r="E24" s="740">
        <f>'[2]10.TX'!H23</f>
        <v>145916</v>
      </c>
      <c r="F24" s="741"/>
      <c r="G24" s="740"/>
      <c r="H24" s="741"/>
      <c r="I24" s="741"/>
      <c r="J24" s="741"/>
      <c r="K24" s="741"/>
      <c r="L24" s="741"/>
      <c r="M24" s="741"/>
      <c r="N24" s="741"/>
    </row>
    <row r="25" spans="1:14">
      <c r="A25" s="738">
        <v>17</v>
      </c>
      <c r="B25" s="739" t="str">
        <f>'[2]10.TX'!B24</f>
        <v>Sở Văn hóa Thể thao và Du lịch</v>
      </c>
      <c r="C25" s="739">
        <f t="shared" si="2"/>
        <v>163335</v>
      </c>
      <c r="D25" s="739"/>
      <c r="E25" s="740">
        <f>'[2]10.TX'!H24</f>
        <v>163335</v>
      </c>
      <c r="F25" s="741"/>
      <c r="G25" s="740"/>
      <c r="H25" s="741"/>
      <c r="I25" s="741"/>
      <c r="J25" s="741"/>
      <c r="K25" s="741"/>
      <c r="L25" s="741"/>
      <c r="M25" s="741"/>
      <c r="N25" s="741"/>
    </row>
    <row r="26" spans="1:14">
      <c r="A26" s="738">
        <v>18</v>
      </c>
      <c r="B26" s="739" t="str">
        <f>'[2]10.TX'!B25</f>
        <v>Sở Tài nguyên &amp; môi trường</v>
      </c>
      <c r="C26" s="739">
        <f t="shared" si="2"/>
        <v>180436</v>
      </c>
      <c r="D26" s="739"/>
      <c r="E26" s="740">
        <f>'[2]10.TX'!H25</f>
        <v>180436</v>
      </c>
      <c r="F26" s="741"/>
      <c r="G26" s="740"/>
      <c r="H26" s="741"/>
      <c r="I26" s="741"/>
      <c r="J26" s="741"/>
      <c r="K26" s="741"/>
      <c r="L26" s="741"/>
      <c r="M26" s="741"/>
      <c r="N26" s="741"/>
    </row>
    <row r="27" spans="1:14">
      <c r="A27" s="738">
        <v>19</v>
      </c>
      <c r="B27" s="739" t="str">
        <f>'[2]10.TX'!B26</f>
        <v>Sở Thông tin và Truyền thông</v>
      </c>
      <c r="C27" s="739">
        <f t="shared" si="2"/>
        <v>59480</v>
      </c>
      <c r="D27" s="739"/>
      <c r="E27" s="740">
        <f>'[2]10.TX'!H26</f>
        <v>59480</v>
      </c>
      <c r="F27" s="741"/>
      <c r="G27" s="740"/>
      <c r="H27" s="741"/>
      <c r="I27" s="741"/>
      <c r="J27" s="741"/>
      <c r="K27" s="741"/>
      <c r="L27" s="741"/>
      <c r="M27" s="741"/>
      <c r="N27" s="741"/>
    </row>
    <row r="28" spans="1:14">
      <c r="A28" s="738">
        <v>20</v>
      </c>
      <c r="B28" s="739" t="str">
        <f>'[2]10.TX'!B27</f>
        <v>Sở Nội vụ</v>
      </c>
      <c r="C28" s="739">
        <f t="shared" si="2"/>
        <v>35890</v>
      </c>
      <c r="D28" s="739"/>
      <c r="E28" s="740">
        <f>'[2]10.TX'!H27</f>
        <v>35890</v>
      </c>
      <c r="F28" s="741"/>
      <c r="G28" s="740"/>
      <c r="H28" s="741"/>
      <c r="I28" s="741"/>
      <c r="J28" s="741"/>
      <c r="K28" s="741"/>
      <c r="L28" s="741"/>
      <c r="M28" s="741"/>
      <c r="N28" s="741"/>
    </row>
    <row r="29" spans="1:14">
      <c r="A29" s="738">
        <v>21</v>
      </c>
      <c r="B29" s="739" t="str">
        <f>'[2]10.TX'!B28</f>
        <v>Thanh tra Tỉnh</v>
      </c>
      <c r="C29" s="739">
        <f t="shared" si="2"/>
        <v>11660</v>
      </c>
      <c r="D29" s="739"/>
      <c r="E29" s="740">
        <f>'[2]10.TX'!H28</f>
        <v>11660</v>
      </c>
      <c r="F29" s="741"/>
      <c r="G29" s="740"/>
      <c r="H29" s="741"/>
      <c r="I29" s="741"/>
      <c r="J29" s="741"/>
      <c r="K29" s="741"/>
      <c r="L29" s="741"/>
      <c r="M29" s="741"/>
      <c r="N29" s="741"/>
    </row>
    <row r="30" spans="1:14">
      <c r="A30" s="738">
        <v>22</v>
      </c>
      <c r="B30" s="739" t="str">
        <f>'[2]10.TX'!B29</f>
        <v>Đài Phát thanh và Truyền hình</v>
      </c>
      <c r="C30" s="739">
        <f t="shared" si="2"/>
        <v>29094</v>
      </c>
      <c r="D30" s="739"/>
      <c r="E30" s="740">
        <f>'[2]10.TX'!H29</f>
        <v>29094</v>
      </c>
      <c r="F30" s="741"/>
      <c r="G30" s="740"/>
      <c r="H30" s="741"/>
      <c r="I30" s="741"/>
      <c r="J30" s="741"/>
      <c r="K30" s="741"/>
      <c r="L30" s="741"/>
      <c r="M30" s="741"/>
      <c r="N30" s="741"/>
    </row>
    <row r="31" spans="1:14">
      <c r="A31" s="738">
        <v>23</v>
      </c>
      <c r="B31" s="739" t="str">
        <f>'[2]10.TX'!B30</f>
        <v>Hội đồng Liên minh hợp tác xã</v>
      </c>
      <c r="C31" s="739">
        <f t="shared" si="2"/>
        <v>3446</v>
      </c>
      <c r="D31" s="739"/>
      <c r="E31" s="740">
        <f>'[2]10.TX'!H30</f>
        <v>3446</v>
      </c>
      <c r="F31" s="741"/>
      <c r="G31" s="740"/>
      <c r="H31" s="741"/>
      <c r="I31" s="741"/>
      <c r="J31" s="741"/>
      <c r="K31" s="741"/>
      <c r="L31" s="741"/>
      <c r="M31" s="741"/>
      <c r="N31" s="741"/>
    </row>
    <row r="32" spans="1:14">
      <c r="A32" s="738">
        <v>24</v>
      </c>
      <c r="B32" s="739" t="str">
        <f>'[2]10.TX'!B31</f>
        <v>Ban Quản lý các khu Công nghiệp</v>
      </c>
      <c r="C32" s="739">
        <f t="shared" si="2"/>
        <v>10381</v>
      </c>
      <c r="D32" s="739"/>
      <c r="E32" s="740">
        <f>'[2]10.TX'!H31</f>
        <v>10381</v>
      </c>
      <c r="F32" s="741"/>
      <c r="G32" s="740"/>
      <c r="H32" s="741"/>
      <c r="I32" s="741"/>
      <c r="J32" s="741"/>
      <c r="K32" s="741"/>
      <c r="L32" s="741"/>
      <c r="M32" s="741"/>
      <c r="N32" s="741"/>
    </row>
    <row r="33" spans="1:14">
      <c r="A33" s="738">
        <v>25</v>
      </c>
      <c r="B33" s="739" t="str">
        <f>'[2]10.TX'!B32</f>
        <v>Mặt trận Tổ quốc tỉnh</v>
      </c>
      <c r="C33" s="739">
        <f t="shared" si="2"/>
        <v>9776</v>
      </c>
      <c r="D33" s="739"/>
      <c r="E33" s="740">
        <f>'[2]10.TX'!H32</f>
        <v>9776</v>
      </c>
      <c r="F33" s="741"/>
      <c r="G33" s="740"/>
      <c r="H33" s="741"/>
      <c r="I33" s="741"/>
      <c r="J33" s="741"/>
      <c r="K33" s="741"/>
      <c r="L33" s="741"/>
      <c r="M33" s="741"/>
      <c r="N33" s="741"/>
    </row>
    <row r="34" spans="1:14" ht="31.5">
      <c r="A34" s="738">
        <v>26</v>
      </c>
      <c r="B34" s="742" t="str">
        <f>'[2]10.TX'!B33</f>
        <v>Đoàn Thanh niên cộng sản Hồ Chí Minh tỉnh Bắc Ninh</v>
      </c>
      <c r="C34" s="739">
        <f t="shared" si="2"/>
        <v>22600</v>
      </c>
      <c r="D34" s="739"/>
      <c r="E34" s="740">
        <f>'[2]10.TX'!H33</f>
        <v>22600</v>
      </c>
      <c r="F34" s="741"/>
      <c r="G34" s="740"/>
      <c r="H34" s="741"/>
      <c r="I34" s="741"/>
      <c r="J34" s="741"/>
      <c r="K34" s="741"/>
      <c r="L34" s="741"/>
      <c r="M34" s="741"/>
      <c r="N34" s="741"/>
    </row>
    <row r="35" spans="1:14">
      <c r="A35" s="738">
        <v>27</v>
      </c>
      <c r="B35" s="739" t="str">
        <f>'[2]10.TX'!B34</f>
        <v>Hội Liên hiệp Phụ nữ tỉnh</v>
      </c>
      <c r="C35" s="739">
        <f t="shared" si="2"/>
        <v>10498</v>
      </c>
      <c r="D35" s="739"/>
      <c r="E35" s="740">
        <f>'[2]10.TX'!H34</f>
        <v>10498</v>
      </c>
      <c r="F35" s="741"/>
      <c r="G35" s="740"/>
      <c r="H35" s="741"/>
      <c r="I35" s="741"/>
      <c r="J35" s="741"/>
      <c r="K35" s="741"/>
      <c r="L35" s="741"/>
      <c r="M35" s="741"/>
      <c r="N35" s="741"/>
    </row>
    <row r="36" spans="1:14">
      <c r="A36" s="738">
        <v>28</v>
      </c>
      <c r="B36" s="739" t="str">
        <f>'[2]10.TX'!B35</f>
        <v>Hội nông dân tỉnh</v>
      </c>
      <c r="C36" s="739">
        <f t="shared" si="2"/>
        <v>9170</v>
      </c>
      <c r="D36" s="739"/>
      <c r="E36" s="740">
        <f>'[2]10.TX'!H35</f>
        <v>9170</v>
      </c>
      <c r="F36" s="741"/>
      <c r="G36" s="740"/>
      <c r="H36" s="741"/>
      <c r="I36" s="741"/>
      <c r="J36" s="741"/>
      <c r="K36" s="741"/>
      <c r="L36" s="741"/>
      <c r="M36" s="741"/>
      <c r="N36" s="741"/>
    </row>
    <row r="37" spans="1:14">
      <c r="A37" s="738">
        <v>29</v>
      </c>
      <c r="B37" s="739" t="str">
        <f>'[2]10.TX'!B36</f>
        <v>Hội Cựu chiến binh</v>
      </c>
      <c r="C37" s="739">
        <f t="shared" si="2"/>
        <v>4024</v>
      </c>
      <c r="D37" s="739"/>
      <c r="E37" s="740">
        <f>'[2]10.TX'!H36</f>
        <v>4024</v>
      </c>
      <c r="F37" s="741"/>
      <c r="G37" s="740"/>
      <c r="H37" s="741"/>
      <c r="I37" s="741"/>
      <c r="J37" s="741"/>
      <c r="K37" s="741"/>
      <c r="L37" s="741"/>
      <c r="M37" s="741"/>
      <c r="N37" s="741"/>
    </row>
    <row r="38" spans="1:14">
      <c r="A38" s="738">
        <v>30</v>
      </c>
      <c r="B38" s="739" t="str">
        <f>'[2]10.TX'!B37</f>
        <v>Liên hiệp các hội khoa học kỹ thuật</v>
      </c>
      <c r="C38" s="739">
        <f t="shared" si="2"/>
        <v>1219</v>
      </c>
      <c r="D38" s="739"/>
      <c r="E38" s="740">
        <f>'[2]10.TX'!H37</f>
        <v>1219</v>
      </c>
      <c r="F38" s="741"/>
      <c r="G38" s="740"/>
      <c r="H38" s="741"/>
      <c r="I38" s="741"/>
      <c r="J38" s="741"/>
      <c r="K38" s="741"/>
      <c r="L38" s="741"/>
      <c r="M38" s="741"/>
      <c r="N38" s="741"/>
    </row>
    <row r="39" spans="1:14">
      <c r="A39" s="738">
        <v>31</v>
      </c>
      <c r="B39" s="742" t="str">
        <f>'[2]10.TX'!B38</f>
        <v>Liên Hiệp các tổ chức hữu nghị tỉnh Bắc Ninh</v>
      </c>
      <c r="C39" s="739">
        <f t="shared" si="2"/>
        <v>1147</v>
      </c>
      <c r="D39" s="739"/>
      <c r="E39" s="740">
        <f>'[2]10.TX'!H38</f>
        <v>1147</v>
      </c>
      <c r="F39" s="741"/>
      <c r="G39" s="740"/>
      <c r="H39" s="741"/>
      <c r="I39" s="741"/>
      <c r="J39" s="741"/>
      <c r="K39" s="741"/>
      <c r="L39" s="741"/>
      <c r="M39" s="741"/>
      <c r="N39" s="741"/>
    </row>
    <row r="40" spans="1:14">
      <c r="A40" s="738">
        <v>32</v>
      </c>
      <c r="B40" s="739" t="str">
        <f>'[2]10.TX'!B39</f>
        <v>Hội Văn học Nghệ thuật</v>
      </c>
      <c r="C40" s="739">
        <f t="shared" si="2"/>
        <v>3639</v>
      </c>
      <c r="D40" s="739"/>
      <c r="E40" s="740">
        <f>'[2]10.TX'!H39</f>
        <v>3639</v>
      </c>
      <c r="F40" s="741"/>
      <c r="G40" s="740"/>
      <c r="H40" s="741"/>
      <c r="I40" s="741"/>
      <c r="J40" s="741"/>
      <c r="K40" s="741"/>
      <c r="L40" s="741"/>
      <c r="M40" s="741"/>
      <c r="N40" s="741"/>
    </row>
    <row r="41" spans="1:14">
      <c r="A41" s="738">
        <v>33</v>
      </c>
      <c r="B41" s="739" t="str">
        <f>'[2]10.TX'!B40</f>
        <v>Hội nhà báo</v>
      </c>
      <c r="C41" s="739">
        <f t="shared" si="2"/>
        <v>1988</v>
      </c>
      <c r="D41" s="739"/>
      <c r="E41" s="740">
        <f>'[2]10.TX'!H40</f>
        <v>1988</v>
      </c>
      <c r="F41" s="741"/>
      <c r="G41" s="740"/>
      <c r="H41" s="741"/>
      <c r="I41" s="741"/>
      <c r="J41" s="741"/>
      <c r="K41" s="741"/>
      <c r="L41" s="741"/>
      <c r="M41" s="741"/>
      <c r="N41" s="741"/>
    </row>
    <row r="42" spans="1:14">
      <c r="A42" s="738">
        <v>34</v>
      </c>
      <c r="B42" s="739" t="str">
        <f>'[2]10.TX'!B41</f>
        <v>Hội Luật gia</v>
      </c>
      <c r="C42" s="739">
        <f t="shared" si="2"/>
        <v>805</v>
      </c>
      <c r="D42" s="739"/>
      <c r="E42" s="740">
        <f>'[2]10.TX'!H41</f>
        <v>805</v>
      </c>
      <c r="F42" s="741"/>
      <c r="G42" s="740"/>
      <c r="H42" s="741"/>
      <c r="I42" s="741"/>
      <c r="J42" s="741"/>
      <c r="K42" s="741"/>
      <c r="L42" s="741"/>
      <c r="M42" s="741"/>
      <c r="N42" s="741"/>
    </row>
    <row r="43" spans="1:14">
      <c r="A43" s="738">
        <v>35</v>
      </c>
      <c r="B43" s="739" t="str">
        <f>'[2]10.TX'!B42</f>
        <v>Hội chữ thập đỏ</v>
      </c>
      <c r="C43" s="739">
        <f t="shared" si="2"/>
        <v>3380</v>
      </c>
      <c r="D43" s="739"/>
      <c r="E43" s="740">
        <f>'[2]10.TX'!H42</f>
        <v>3380</v>
      </c>
      <c r="F43" s="741"/>
      <c r="G43" s="740"/>
      <c r="H43" s="741"/>
      <c r="I43" s="741"/>
      <c r="J43" s="741"/>
      <c r="K43" s="741"/>
      <c r="L43" s="741"/>
      <c r="M43" s="741"/>
      <c r="N43" s="741"/>
    </row>
    <row r="44" spans="1:14">
      <c r="A44" s="738">
        <v>36</v>
      </c>
      <c r="B44" s="739" t="str">
        <f>'[2]10.TX'!B43</f>
        <v>Hội người cao tuổi</v>
      </c>
      <c r="C44" s="739">
        <f t="shared" si="2"/>
        <v>3081</v>
      </c>
      <c r="D44" s="739"/>
      <c r="E44" s="740">
        <f>'[2]10.TX'!H43</f>
        <v>3081</v>
      </c>
      <c r="F44" s="741"/>
      <c r="G44" s="740"/>
      <c r="H44" s="741"/>
      <c r="I44" s="741"/>
      <c r="J44" s="741"/>
      <c r="K44" s="741"/>
      <c r="L44" s="741"/>
      <c r="M44" s="741"/>
      <c r="N44" s="741"/>
    </row>
    <row r="45" spans="1:14">
      <c r="A45" s="738">
        <v>37</v>
      </c>
      <c r="B45" s="739" t="str">
        <f>'[2]10.TX'!B44</f>
        <v>Hội người mù</v>
      </c>
      <c r="C45" s="739">
        <f t="shared" si="2"/>
        <v>1700</v>
      </c>
      <c r="D45" s="739"/>
      <c r="E45" s="740">
        <f>'[2]10.TX'!H44</f>
        <v>1700</v>
      </c>
      <c r="F45" s="741"/>
      <c r="G45" s="740"/>
      <c r="H45" s="741"/>
      <c r="I45" s="741"/>
      <c r="J45" s="741"/>
      <c r="K45" s="741"/>
      <c r="L45" s="741"/>
      <c r="M45" s="741"/>
      <c r="N45" s="741"/>
    </row>
    <row r="46" spans="1:14">
      <c r="A46" s="738">
        <v>38</v>
      </c>
      <c r="B46" s="739" t="str">
        <f>'[2]10.TX'!B45</f>
        <v>Hội Đông y</v>
      </c>
      <c r="C46" s="739">
        <f t="shared" si="2"/>
        <v>1151</v>
      </c>
      <c r="D46" s="739"/>
      <c r="E46" s="740">
        <f>'[2]10.TX'!H45</f>
        <v>1151</v>
      </c>
      <c r="F46" s="741"/>
      <c r="G46" s="740"/>
      <c r="H46" s="741"/>
      <c r="I46" s="741"/>
      <c r="J46" s="741"/>
      <c r="K46" s="741"/>
      <c r="L46" s="741"/>
      <c r="M46" s="741"/>
      <c r="N46" s="741"/>
    </row>
    <row r="47" spans="1:14">
      <c r="A47" s="738">
        <v>39</v>
      </c>
      <c r="B47" s="739" t="str">
        <f>'[2]10.TX'!B46</f>
        <v>Hội nạn nhân chất độc da cam</v>
      </c>
      <c r="C47" s="739">
        <f t="shared" si="2"/>
        <v>665</v>
      </c>
      <c r="D47" s="739"/>
      <c r="E47" s="740">
        <f>'[2]10.TX'!H46</f>
        <v>665</v>
      </c>
      <c r="F47" s="741"/>
      <c r="G47" s="740"/>
      <c r="H47" s="741"/>
      <c r="I47" s="741"/>
      <c r="J47" s="741"/>
      <c r="K47" s="741"/>
      <c r="L47" s="741"/>
      <c r="M47" s="741"/>
      <c r="N47" s="741"/>
    </row>
    <row r="48" spans="1:14">
      <c r="A48" s="738">
        <v>40</v>
      </c>
      <c r="B48" s="739" t="str">
        <f>'[2]10.TX'!B47</f>
        <v>Hội cựu thanh niên xung phong</v>
      </c>
      <c r="C48" s="739">
        <f t="shared" si="2"/>
        <v>861</v>
      </c>
      <c r="D48" s="739"/>
      <c r="E48" s="740">
        <f>'[2]10.TX'!H47</f>
        <v>861</v>
      </c>
      <c r="F48" s="741"/>
      <c r="G48" s="740"/>
      <c r="H48" s="741"/>
      <c r="I48" s="741"/>
      <c r="J48" s="741"/>
      <c r="K48" s="741"/>
      <c r="L48" s="741"/>
      <c r="M48" s="741"/>
      <c r="N48" s="741"/>
    </row>
    <row r="49" spans="1:14">
      <c r="A49" s="738">
        <v>41</v>
      </c>
      <c r="B49" s="739" t="str">
        <f>'[2]10.TX'!B48</f>
        <v>Hội bảo trợ người tàn tật và trẻ mồ côi</v>
      </c>
      <c r="C49" s="739">
        <f t="shared" si="2"/>
        <v>974</v>
      </c>
      <c r="D49" s="739"/>
      <c r="E49" s="740">
        <f>'[2]10.TX'!H48</f>
        <v>974</v>
      </c>
      <c r="F49" s="741"/>
      <c r="G49" s="740"/>
      <c r="H49" s="741"/>
      <c r="I49" s="741"/>
      <c r="J49" s="741"/>
      <c r="K49" s="741"/>
      <c r="L49" s="741"/>
      <c r="M49" s="741"/>
      <c r="N49" s="741"/>
    </row>
    <row r="50" spans="1:14">
      <c r="A50" s="738">
        <v>42</v>
      </c>
      <c r="B50" s="739" t="str">
        <f>'[2]10.TX'!B49</f>
        <v>Hội Khuyến học</v>
      </c>
      <c r="C50" s="739">
        <f t="shared" si="2"/>
        <v>1178</v>
      </c>
      <c r="D50" s="739"/>
      <c r="E50" s="740">
        <f>'[2]10.TX'!H49</f>
        <v>1178</v>
      </c>
      <c r="F50" s="741"/>
      <c r="G50" s="740"/>
      <c r="H50" s="741"/>
      <c r="I50" s="741"/>
      <c r="J50" s="741"/>
      <c r="K50" s="741"/>
      <c r="L50" s="741"/>
      <c r="M50" s="741"/>
      <c r="N50" s="741"/>
    </row>
    <row r="51" spans="1:14">
      <c r="A51" s="738">
        <v>43</v>
      </c>
      <c r="B51" s="739" t="str">
        <f>'[2]10.TX'!B50</f>
        <v>Trường Nguyễn Văn Cừ</v>
      </c>
      <c r="C51" s="739">
        <f t="shared" si="2"/>
        <v>8073</v>
      </c>
      <c r="D51" s="739"/>
      <c r="E51" s="740">
        <f>'[2]10.TX'!H50</f>
        <v>8073</v>
      </c>
      <c r="F51" s="741"/>
      <c r="G51" s="740"/>
      <c r="H51" s="741"/>
      <c r="I51" s="741"/>
      <c r="J51" s="741"/>
      <c r="K51" s="741"/>
      <c r="L51" s="741"/>
      <c r="M51" s="741"/>
      <c r="N51" s="741"/>
    </row>
    <row r="52" spans="1:14">
      <c r="A52" s="738">
        <v>44</v>
      </c>
      <c r="B52" s="739" t="str">
        <f>'[2]10.TX'!B51</f>
        <v>Hội Nông nghiệp và Phát triển nông thôn</v>
      </c>
      <c r="C52" s="739">
        <f t="shared" si="2"/>
        <v>993</v>
      </c>
      <c r="D52" s="739"/>
      <c r="E52" s="740">
        <f>'[2]10.TX'!H51</f>
        <v>993</v>
      </c>
      <c r="F52" s="741"/>
      <c r="G52" s="740"/>
      <c r="H52" s="741"/>
      <c r="I52" s="741"/>
      <c r="J52" s="741"/>
      <c r="K52" s="741"/>
      <c r="L52" s="741"/>
      <c r="M52" s="741"/>
      <c r="N52" s="741"/>
    </row>
    <row r="53" spans="1:14">
      <c r="A53" s="738">
        <v>45</v>
      </c>
      <c r="B53" s="739" t="str">
        <f>'[2]10.TX'!B52</f>
        <v>Hội liên hiệp thanh niên</v>
      </c>
      <c r="C53" s="739">
        <f t="shared" si="2"/>
        <v>1656</v>
      </c>
      <c r="D53" s="739"/>
      <c r="E53" s="740">
        <f>'[2]10.TX'!H52</f>
        <v>1656</v>
      </c>
      <c r="F53" s="741"/>
      <c r="G53" s="740"/>
      <c r="H53" s="741"/>
      <c r="I53" s="741"/>
      <c r="J53" s="741"/>
      <c r="K53" s="741"/>
      <c r="L53" s="741"/>
      <c r="M53" s="741"/>
      <c r="N53" s="741"/>
    </row>
    <row r="54" spans="1:14">
      <c r="A54" s="738">
        <v>46</v>
      </c>
      <c r="B54" s="739" t="str">
        <f>'[2]10.TX'!B53</f>
        <v>Hiệp Hội Doanh nghiệp nhỏ và vừa</v>
      </c>
      <c r="C54" s="739">
        <f t="shared" si="2"/>
        <v>1520</v>
      </c>
      <c r="D54" s="739"/>
      <c r="E54" s="740">
        <f>'[2]10.TX'!H53</f>
        <v>1520</v>
      </c>
      <c r="F54" s="741"/>
      <c r="G54" s="740"/>
      <c r="H54" s="741"/>
      <c r="I54" s="741"/>
      <c r="J54" s="741"/>
      <c r="K54" s="741"/>
      <c r="L54" s="741"/>
      <c r="M54" s="741"/>
      <c r="N54" s="741"/>
    </row>
    <row r="55" spans="1:14">
      <c r="A55" s="738">
        <v>47</v>
      </c>
      <c r="B55" s="739" t="str">
        <f>'[2]10.TX'!B54</f>
        <v>Hội Cựu giáo chức</v>
      </c>
      <c r="C55" s="739">
        <f t="shared" si="2"/>
        <v>725</v>
      </c>
      <c r="D55" s="739"/>
      <c r="E55" s="740">
        <f>'[2]10.TX'!H54</f>
        <v>725</v>
      </c>
      <c r="F55" s="741"/>
      <c r="G55" s="740"/>
      <c r="H55" s="741"/>
      <c r="I55" s="741"/>
      <c r="J55" s="741"/>
      <c r="K55" s="741"/>
      <c r="L55" s="741"/>
      <c r="M55" s="741"/>
      <c r="N55" s="741"/>
    </row>
    <row r="56" spans="1:14">
      <c r="A56" s="738">
        <v>48</v>
      </c>
      <c r="B56" s="739" t="str">
        <f>'[2]10.TX'!B55</f>
        <v>Hội Sinh vật cảnh</v>
      </c>
      <c r="C56" s="739">
        <f t="shared" si="2"/>
        <v>1195</v>
      </c>
      <c r="D56" s="739"/>
      <c r="E56" s="740">
        <f>'[2]10.TX'!H55</f>
        <v>1195</v>
      </c>
      <c r="F56" s="741"/>
      <c r="G56" s="740"/>
      <c r="H56" s="741"/>
      <c r="I56" s="741"/>
      <c r="J56" s="741"/>
      <c r="K56" s="741"/>
      <c r="L56" s="741"/>
      <c r="M56" s="741"/>
      <c r="N56" s="741"/>
    </row>
    <row r="57" spans="1:14">
      <c r="A57" s="738">
        <v>49</v>
      </c>
      <c r="B57" s="739" t="str">
        <f>'[2]10.TX'!B56</f>
        <v>Văn phòng Ban An toàn Giao thông</v>
      </c>
      <c r="C57" s="739">
        <f t="shared" si="2"/>
        <v>11022</v>
      </c>
      <c r="D57" s="739"/>
      <c r="E57" s="740">
        <f>'[2]10.TX'!H56</f>
        <v>11022</v>
      </c>
      <c r="F57" s="741"/>
      <c r="G57" s="740"/>
      <c r="H57" s="741"/>
      <c r="I57" s="741"/>
      <c r="J57" s="741"/>
      <c r="K57" s="741"/>
      <c r="L57" s="741"/>
      <c r="M57" s="741"/>
      <c r="N57" s="741"/>
    </row>
    <row r="58" spans="1:14">
      <c r="A58" s="738">
        <v>50</v>
      </c>
      <c r="B58" s="739" t="str">
        <f>'[2]10.TX'!B57</f>
        <v>Viện nghiên cứu phát triển kinh tế xã hội</v>
      </c>
      <c r="C58" s="739">
        <f t="shared" si="2"/>
        <v>9382</v>
      </c>
      <c r="D58" s="739"/>
      <c r="E58" s="740">
        <f>'[2]10.TX'!H57</f>
        <v>9382</v>
      </c>
      <c r="F58" s="741"/>
      <c r="G58" s="740"/>
      <c r="H58" s="741"/>
      <c r="I58" s="741"/>
      <c r="J58" s="741"/>
      <c r="K58" s="741"/>
      <c r="L58" s="741"/>
      <c r="M58" s="741"/>
      <c r="N58" s="741"/>
    </row>
    <row r="59" spans="1:14">
      <c r="A59" s="738">
        <v>51</v>
      </c>
      <c r="B59" s="739" t="str">
        <f>'[2]10.TX'!B58</f>
        <v>Trung tâm Hành chính công tỉnh</v>
      </c>
      <c r="C59" s="739">
        <f t="shared" si="2"/>
        <v>8290</v>
      </c>
      <c r="D59" s="739"/>
      <c r="E59" s="740">
        <f>'[2]10.TX'!H58</f>
        <v>8290</v>
      </c>
      <c r="F59" s="741"/>
      <c r="G59" s="740"/>
      <c r="H59" s="741"/>
      <c r="I59" s="741"/>
      <c r="J59" s="741"/>
      <c r="K59" s="741"/>
      <c r="L59" s="741"/>
      <c r="M59" s="741"/>
      <c r="N59" s="741"/>
    </row>
    <row r="60" spans="1:14">
      <c r="A60" s="738">
        <v>52</v>
      </c>
      <c r="B60" s="739" t="str">
        <f>'[2]10.TX'!B59</f>
        <v>Trường Cao đẳng Y tế</v>
      </c>
      <c r="C60" s="739">
        <f t="shared" si="2"/>
        <v>11588</v>
      </c>
      <c r="D60" s="739"/>
      <c r="E60" s="740">
        <f>'[2]10.TX'!H59</f>
        <v>11588</v>
      </c>
      <c r="F60" s="741"/>
      <c r="G60" s="740"/>
      <c r="H60" s="741"/>
      <c r="I60" s="741"/>
      <c r="J60" s="741"/>
      <c r="K60" s="741"/>
      <c r="L60" s="741"/>
      <c r="M60" s="741"/>
      <c r="N60" s="741"/>
    </row>
    <row r="61" spans="1:14">
      <c r="A61" s="738">
        <v>53</v>
      </c>
      <c r="B61" s="739" t="str">
        <f>'[2]10.TX'!B60</f>
        <v>Ban Quản lý an toàn thực phẩm tỉnh</v>
      </c>
      <c r="C61" s="739">
        <f t="shared" si="2"/>
        <v>20660</v>
      </c>
      <c r="D61" s="739"/>
      <c r="E61" s="740">
        <f>'[2]10.TX'!H60</f>
        <v>20660</v>
      </c>
      <c r="F61" s="741"/>
      <c r="G61" s="740"/>
      <c r="H61" s="741"/>
      <c r="I61" s="741"/>
      <c r="J61" s="741"/>
      <c r="K61" s="741"/>
      <c r="L61" s="741"/>
      <c r="M61" s="741"/>
      <c r="N61" s="741"/>
    </row>
    <row r="62" spans="1:14" hidden="1">
      <c r="A62" s="738">
        <v>54</v>
      </c>
      <c r="B62" s="739" t="str">
        <f>'[2]10.TX'!B61</f>
        <v>Ban Quản lý khu vực đô thị</v>
      </c>
      <c r="C62" s="739">
        <f t="shared" si="2"/>
        <v>0</v>
      </c>
      <c r="D62" s="739"/>
      <c r="E62" s="740">
        <f>'[2]10.TX'!H61</f>
        <v>0</v>
      </c>
      <c r="F62" s="741"/>
      <c r="G62" s="740"/>
      <c r="H62" s="741"/>
      <c r="I62" s="741"/>
      <c r="J62" s="741"/>
      <c r="K62" s="741"/>
      <c r="L62" s="741"/>
      <c r="M62" s="741"/>
      <c r="N62" s="741"/>
    </row>
    <row r="63" spans="1:14" s="737" customFormat="1">
      <c r="A63" s="733" t="s">
        <v>24</v>
      </c>
      <c r="B63" s="736" t="s">
        <v>1034</v>
      </c>
      <c r="C63" s="736">
        <f t="shared" si="2"/>
        <v>572315</v>
      </c>
      <c r="D63" s="736"/>
      <c r="E63" s="734">
        <f>SUM(E64:E74)</f>
        <v>572315</v>
      </c>
      <c r="F63" s="734"/>
      <c r="G63" s="734"/>
      <c r="H63" s="734"/>
      <c r="I63" s="734"/>
      <c r="J63" s="734"/>
      <c r="K63" s="734"/>
      <c r="L63" s="734"/>
      <c r="M63" s="734"/>
      <c r="N63" s="734"/>
    </row>
    <row r="64" spans="1:14" ht="31.5">
      <c r="A64" s="738">
        <v>1</v>
      </c>
      <c r="B64" s="742" t="str">
        <f>'[2]10.TX'!B63</f>
        <v>Công ty Khai thác công trình thủy lợi Bắc Đuống</v>
      </c>
      <c r="C64" s="739">
        <f t="shared" si="2"/>
        <v>164552</v>
      </c>
      <c r="D64" s="739"/>
      <c r="E64" s="740">
        <f>'[2]10.TX'!H63</f>
        <v>164552</v>
      </c>
      <c r="F64" s="740"/>
      <c r="G64" s="740"/>
      <c r="H64" s="740"/>
      <c r="I64" s="740"/>
      <c r="J64" s="740"/>
      <c r="K64" s="740"/>
      <c r="L64" s="740"/>
      <c r="M64" s="740"/>
      <c r="N64" s="740"/>
    </row>
    <row r="65" spans="1:14" ht="31.5">
      <c r="A65" s="738">
        <v>1</v>
      </c>
      <c r="B65" s="742" t="str">
        <f>'[2]10.TX'!B64</f>
        <v>Công ty Khai thác công trình thủy lợi Nam Đuống</v>
      </c>
      <c r="C65" s="739">
        <f>D65+E65</f>
        <v>105090</v>
      </c>
      <c r="D65" s="739"/>
      <c r="E65" s="740">
        <f>'[2]10.TX'!H64</f>
        <v>105090</v>
      </c>
      <c r="F65" s="740"/>
      <c r="G65" s="740"/>
      <c r="H65" s="740"/>
      <c r="I65" s="740"/>
      <c r="J65" s="740"/>
      <c r="K65" s="740"/>
      <c r="L65" s="740"/>
      <c r="M65" s="740"/>
      <c r="N65" s="740"/>
    </row>
    <row r="66" spans="1:14" ht="31.5">
      <c r="A66" s="738">
        <v>2</v>
      </c>
      <c r="B66" s="742" t="str">
        <f>'[2]10.TX'!B65</f>
        <v>Trợ giá xe buýt và hỗ trợ lãi suất đầu tư phương tiện</v>
      </c>
      <c r="C66" s="739">
        <f t="shared" ref="C66:C74" si="3">D66+E66</f>
        <v>51400</v>
      </c>
      <c r="D66" s="739"/>
      <c r="E66" s="740">
        <f>'[2]10.TX'!H65</f>
        <v>51400</v>
      </c>
      <c r="F66" s="740"/>
      <c r="G66" s="740"/>
      <c r="H66" s="740"/>
      <c r="I66" s="740"/>
      <c r="J66" s="740"/>
      <c r="K66" s="740"/>
      <c r="L66" s="740"/>
      <c r="M66" s="740"/>
      <c r="N66" s="740"/>
    </row>
    <row r="67" spans="1:14">
      <c r="A67" s="738">
        <v>3</v>
      </c>
      <c r="B67" s="742" t="str">
        <f>'[2]10.TX'!B66</f>
        <v>Quỹ Đầu tư Phát triển</v>
      </c>
      <c r="C67" s="739">
        <f>D67+E67</f>
        <v>0</v>
      </c>
      <c r="D67" s="739"/>
      <c r="E67" s="740">
        <f>'[2]10.TX'!H66</f>
        <v>0</v>
      </c>
      <c r="F67" s="740"/>
      <c r="G67" s="740"/>
      <c r="H67" s="740"/>
      <c r="I67" s="740"/>
      <c r="J67" s="740"/>
      <c r="K67" s="740"/>
      <c r="L67" s="740"/>
      <c r="M67" s="740"/>
      <c r="N67" s="740"/>
    </row>
    <row r="68" spans="1:14">
      <c r="A68" s="738">
        <v>4</v>
      </c>
      <c r="B68" s="742" t="str">
        <f>'[2]10.TX'!B67</f>
        <v>Quỹ tài năng trẻ</v>
      </c>
      <c r="C68" s="739">
        <f t="shared" si="3"/>
        <v>0</v>
      </c>
      <c r="D68" s="739"/>
      <c r="E68" s="740">
        <f>'[2]10.TX'!H67</f>
        <v>0</v>
      </c>
      <c r="F68" s="740"/>
      <c r="G68" s="740"/>
      <c r="H68" s="740"/>
      <c r="I68" s="740"/>
      <c r="J68" s="740"/>
      <c r="K68" s="740"/>
      <c r="L68" s="740"/>
      <c r="M68" s="740"/>
      <c r="N68" s="740"/>
    </row>
    <row r="69" spans="1:14">
      <c r="A69" s="738">
        <v>5</v>
      </c>
      <c r="B69" s="742" t="str">
        <f>'[2]10.TX'!B68</f>
        <v>Quỹ hỗ trợ nông dân</v>
      </c>
      <c r="C69" s="739">
        <f t="shared" si="3"/>
        <v>0</v>
      </c>
      <c r="D69" s="739"/>
      <c r="E69" s="740">
        <f>'[2]10.TX'!H68</f>
        <v>0</v>
      </c>
      <c r="F69" s="741"/>
      <c r="G69" s="740"/>
      <c r="H69" s="741"/>
      <c r="I69" s="741"/>
      <c r="J69" s="741"/>
      <c r="K69" s="741"/>
      <c r="L69" s="741"/>
      <c r="M69" s="741"/>
      <c r="N69" s="741"/>
    </row>
    <row r="70" spans="1:14">
      <c r="A70" s="738">
        <v>6</v>
      </c>
      <c r="B70" s="742" t="str">
        <f>'[2]10.TX'!B69</f>
        <v>Hỗ trợ Liên đoàn Lao động</v>
      </c>
      <c r="C70" s="739">
        <f t="shared" si="3"/>
        <v>3860</v>
      </c>
      <c r="D70" s="739"/>
      <c r="E70" s="740">
        <f>'[2]10.TX'!H69</f>
        <v>3860</v>
      </c>
      <c r="F70" s="740"/>
      <c r="G70" s="740"/>
      <c r="H70" s="740"/>
      <c r="I70" s="740"/>
      <c r="J70" s="740"/>
      <c r="K70" s="740"/>
      <c r="L70" s="740"/>
      <c r="M70" s="740"/>
      <c r="N70" s="740"/>
    </row>
    <row r="71" spans="1:14">
      <c r="A71" s="738">
        <v>7</v>
      </c>
      <c r="B71" s="742" t="str">
        <f>'[2]10.TX'!B70</f>
        <v>Hỗ trợ Ủy ban Đoàn kết công giao</v>
      </c>
      <c r="C71" s="739">
        <f t="shared" si="3"/>
        <v>295</v>
      </c>
      <c r="D71" s="739"/>
      <c r="E71" s="740">
        <f>'[2]10.TX'!H70</f>
        <v>295</v>
      </c>
      <c r="F71" s="740"/>
      <c r="G71" s="740"/>
      <c r="H71" s="740"/>
      <c r="I71" s="740"/>
      <c r="J71" s="740"/>
      <c r="K71" s="740"/>
      <c r="L71" s="740"/>
      <c r="M71" s="740"/>
      <c r="N71" s="740"/>
    </row>
    <row r="72" spans="1:14" ht="31.5">
      <c r="A72" s="738">
        <v>8</v>
      </c>
      <c r="B72" s="742" t="str">
        <f>'[2]10.TX'!B71</f>
        <v>Hội Chiến sỹ cách mạng bị địch bắt tù đày tỉnh</v>
      </c>
      <c r="C72" s="739">
        <f t="shared" si="3"/>
        <v>916</v>
      </c>
      <c r="D72" s="739"/>
      <c r="E72" s="740">
        <f>'[2]10.TX'!H71</f>
        <v>916</v>
      </c>
      <c r="F72" s="740"/>
      <c r="G72" s="740"/>
      <c r="H72" s="740"/>
      <c r="I72" s="740"/>
      <c r="J72" s="740"/>
      <c r="K72" s="740"/>
      <c r="L72" s="740"/>
      <c r="M72" s="740"/>
      <c r="N72" s="740"/>
    </row>
    <row r="73" spans="1:14">
      <c r="A73" s="738">
        <v>9</v>
      </c>
      <c r="B73" s="742" t="str">
        <f>'[2]10.TX'!B72</f>
        <v>Ban Chỉ đạo 389</v>
      </c>
      <c r="C73" s="739">
        <f t="shared" si="3"/>
        <v>202</v>
      </c>
      <c r="D73" s="739"/>
      <c r="E73" s="740">
        <f>'[2]10.TX'!H72</f>
        <v>202</v>
      </c>
      <c r="F73" s="740"/>
      <c r="G73" s="740"/>
      <c r="H73" s="740"/>
      <c r="I73" s="740"/>
      <c r="J73" s="740"/>
      <c r="K73" s="740"/>
      <c r="L73" s="740"/>
      <c r="M73" s="740"/>
      <c r="N73" s="740"/>
    </row>
    <row r="74" spans="1:14">
      <c r="A74" s="738">
        <v>10</v>
      </c>
      <c r="B74" s="742" t="str">
        <f>'[2]10.TX'!B73</f>
        <v>Bảo hiểm xã hội Bắc Ninh</v>
      </c>
      <c r="C74" s="739">
        <f t="shared" si="3"/>
        <v>246000</v>
      </c>
      <c r="D74" s="739"/>
      <c r="E74" s="740">
        <f>'[2]10.TX'!H73</f>
        <v>246000</v>
      </c>
      <c r="F74" s="740"/>
      <c r="G74" s="740"/>
      <c r="H74" s="740"/>
      <c r="I74" s="740"/>
      <c r="J74" s="740"/>
      <c r="K74" s="740"/>
      <c r="L74" s="740"/>
      <c r="M74" s="740"/>
      <c r="N74" s="740"/>
    </row>
    <row r="75" spans="1:14" s="737" customFormat="1">
      <c r="A75" s="733" t="s">
        <v>28</v>
      </c>
      <c r="B75" s="736" t="s">
        <v>1045</v>
      </c>
      <c r="C75" s="736">
        <f>D75+E75</f>
        <v>2196826</v>
      </c>
      <c r="D75" s="736"/>
      <c r="E75" s="734">
        <f>SUM(E76:E118)</f>
        <v>2196826</v>
      </c>
      <c r="F75" s="734"/>
      <c r="G75" s="734"/>
      <c r="H75" s="734"/>
      <c r="I75" s="734"/>
      <c r="J75" s="734"/>
      <c r="K75" s="734"/>
      <c r="L75" s="734"/>
      <c r="M75" s="734"/>
      <c r="N75" s="734"/>
    </row>
    <row r="76" spans="1:14" ht="31.5">
      <c r="A76" s="738">
        <v>1</v>
      </c>
      <c r="B76" s="743" t="str">
        <f>'[2]10.TX'!B75</f>
        <v>Hỗ trợ kinh phí hoạt động của Đoàn Đại biểu Quốc hội tỉnh</v>
      </c>
      <c r="C76" s="739">
        <f>D76+E76</f>
        <v>1000</v>
      </c>
      <c r="D76" s="61"/>
      <c r="E76" s="740">
        <f>'[2]10.TX'!H75</f>
        <v>1000</v>
      </c>
      <c r="F76" s="740"/>
      <c r="G76" s="740"/>
      <c r="H76" s="740"/>
      <c r="I76" s="740"/>
      <c r="J76" s="740"/>
      <c r="K76" s="740"/>
      <c r="L76" s="740"/>
      <c r="M76" s="740"/>
      <c r="N76" s="740"/>
    </row>
    <row r="77" spans="1:14" ht="31.5">
      <c r="A77" s="738">
        <v>2</v>
      </c>
      <c r="B77" s="743" t="str">
        <f>'[2]10.TX'!B76</f>
        <v>Kinh phí tổ chức đào tạo cán bộ, công chức; thu hút nhân tài</v>
      </c>
      <c r="C77" s="739">
        <f t="shared" ref="C77:C117" si="4">D77+E77</f>
        <v>4000</v>
      </c>
      <c r="D77" s="61"/>
      <c r="E77" s="740">
        <f>'[2]10.TX'!H76</f>
        <v>4000</v>
      </c>
      <c r="F77" s="740"/>
      <c r="G77" s="740"/>
      <c r="H77" s="740"/>
      <c r="I77" s="740"/>
      <c r="J77" s="740"/>
      <c r="K77" s="740"/>
      <c r="L77" s="740"/>
      <c r="M77" s="740"/>
      <c r="N77" s="740"/>
    </row>
    <row r="78" spans="1:14">
      <c r="A78" s="738">
        <v>3</v>
      </c>
      <c r="B78" s="743" t="str">
        <f>'[2]10.TX'!B77</f>
        <v>Kinh phí quy hoạch</v>
      </c>
      <c r="C78" s="739">
        <f t="shared" si="4"/>
        <v>66338</v>
      </c>
      <c r="D78" s="61"/>
      <c r="E78" s="740">
        <f>'[2]10.TX'!H77</f>
        <v>66338</v>
      </c>
      <c r="F78" s="740"/>
      <c r="G78" s="740"/>
      <c r="H78" s="740"/>
      <c r="I78" s="740"/>
      <c r="J78" s="740"/>
      <c r="K78" s="740"/>
      <c r="L78" s="740"/>
      <c r="M78" s="740"/>
      <c r="N78" s="740"/>
    </row>
    <row r="79" spans="1:14" ht="31.5">
      <c r="A79" s="738">
        <v>4</v>
      </c>
      <c r="B79" s="743" t="str">
        <f>'[2]10.TX'!B78</f>
        <v>Kinh phí thực hiện chương trình sữa học đường</v>
      </c>
      <c r="C79" s="739">
        <f t="shared" si="4"/>
        <v>2000</v>
      </c>
      <c r="D79" s="61"/>
      <c r="E79" s="740">
        <f>'[2]10.TX'!H78</f>
        <v>2000</v>
      </c>
      <c r="F79" s="740"/>
      <c r="G79" s="740"/>
      <c r="H79" s="740"/>
      <c r="I79" s="740"/>
      <c r="J79" s="740"/>
      <c r="K79" s="740"/>
      <c r="L79" s="740"/>
      <c r="M79" s="740"/>
      <c r="N79" s="740"/>
    </row>
    <row r="80" spans="1:14">
      <c r="A80" s="738">
        <v>5</v>
      </c>
      <c r="B80" s="743" t="str">
        <f>'[2]10.TX'!B79</f>
        <v xml:space="preserve"> Kinh phí thực hiện đề án tư vấn học đường</v>
      </c>
      <c r="C80" s="739">
        <f t="shared" si="4"/>
        <v>9297</v>
      </c>
      <c r="D80" s="61"/>
      <c r="E80" s="740">
        <f>'[2]10.TX'!H79</f>
        <v>9297</v>
      </c>
      <c r="F80" s="740"/>
      <c r="G80" s="740"/>
      <c r="H80" s="740"/>
      <c r="I80" s="740"/>
      <c r="J80" s="740"/>
      <c r="K80" s="740"/>
      <c r="L80" s="740"/>
      <c r="M80" s="740"/>
      <c r="N80" s="740"/>
    </row>
    <row r="81" spans="1:14" ht="63">
      <c r="A81" s="738">
        <v>6</v>
      </c>
      <c r="B81" s="743" t="str">
        <f>'[2]10.TX'!B80</f>
        <v>Kinh phí thực hiện Nghị quyết 316/NQ-HĐND: Nâng cao chất lượng đội ngũ giáo viên và mua sắm trang thiết bị đồ dùng dạy học</v>
      </c>
      <c r="C81" s="739">
        <f t="shared" si="4"/>
        <v>630000</v>
      </c>
      <c r="D81" s="61"/>
      <c r="E81" s="740">
        <f>'[2]10.TX'!H80</f>
        <v>630000</v>
      </c>
      <c r="F81" s="740"/>
      <c r="G81" s="740"/>
      <c r="H81" s="740"/>
      <c r="I81" s="740"/>
      <c r="J81" s="740"/>
      <c r="K81" s="740"/>
      <c r="L81" s="740"/>
      <c r="M81" s="740"/>
      <c r="N81" s="740"/>
    </row>
    <row r="82" spans="1:14" s="745" customFormat="1" ht="31.5">
      <c r="A82" s="738">
        <v>7</v>
      </c>
      <c r="B82" s="743" t="str">
        <f>'[2]10.TX'!B81</f>
        <v>Hỗ trợ học phí (Theo Nghị quyết số 02/2023/NQ-HĐND)</v>
      </c>
      <c r="C82" s="739">
        <f t="shared" si="4"/>
        <v>95177</v>
      </c>
      <c r="D82" s="61"/>
      <c r="E82" s="740">
        <f>'[2]10.TX'!H81</f>
        <v>95177</v>
      </c>
      <c r="F82" s="744"/>
      <c r="G82" s="744"/>
      <c r="H82" s="744"/>
      <c r="I82" s="744"/>
      <c r="J82" s="744"/>
      <c r="K82" s="744"/>
      <c r="L82" s="744"/>
      <c r="M82" s="744"/>
      <c r="N82" s="744"/>
    </row>
    <row r="83" spans="1:14">
      <c r="A83" s="738">
        <v>8</v>
      </c>
      <c r="B83" s="743" t="str">
        <f>'[2]10.TX'!B82</f>
        <v>Hỗ trợ lãi suất dự án nước sạch</v>
      </c>
      <c r="C83" s="739">
        <f t="shared" si="4"/>
        <v>3190</v>
      </c>
      <c r="D83" s="61"/>
      <c r="E83" s="740">
        <f>'[2]10.TX'!H82</f>
        <v>3190</v>
      </c>
      <c r="F83" s="740"/>
      <c r="G83" s="740"/>
      <c r="H83" s="740"/>
      <c r="I83" s="740"/>
      <c r="J83" s="740"/>
      <c r="K83" s="740"/>
      <c r="L83" s="740"/>
      <c r="M83" s="740"/>
      <c r="N83" s="740"/>
    </row>
    <row r="84" spans="1:14" ht="31.5">
      <c r="A84" s="738">
        <v>9</v>
      </c>
      <c r="B84" s="743" t="str">
        <f>'[2]10.TX'!B83</f>
        <v>Kinh phí đối ứng các dự án, đề án, nhiệm vụ an ninh; thực hiện công tác bảo vệ ngày lễ lớn</v>
      </c>
      <c r="C84" s="739">
        <f t="shared" si="4"/>
        <v>115511</v>
      </c>
      <c r="D84" s="61"/>
      <c r="E84" s="740">
        <f>'[2]10.TX'!H83</f>
        <v>115511</v>
      </c>
      <c r="F84" s="740"/>
      <c r="G84" s="740"/>
      <c r="H84" s="740"/>
      <c r="I84" s="740"/>
      <c r="J84" s="740"/>
      <c r="K84" s="740"/>
      <c r="L84" s="740"/>
      <c r="M84" s="740"/>
      <c r="N84" s="740"/>
    </row>
    <row r="85" spans="1:14" s="745" customFormat="1" ht="31.5">
      <c r="A85" s="738">
        <v>10</v>
      </c>
      <c r="B85" s="743" t="str">
        <f>'[2]10.TX'!B84</f>
        <v>Kinh phí thực hiện công tác bảo vệ ngày lễ lớn</v>
      </c>
      <c r="C85" s="739">
        <f t="shared" si="4"/>
        <v>0</v>
      </c>
      <c r="D85" s="61"/>
      <c r="E85" s="740">
        <f>'[2]10.TX'!H84</f>
        <v>0</v>
      </c>
      <c r="F85" s="744"/>
      <c r="G85" s="744"/>
      <c r="H85" s="744"/>
      <c r="I85" s="744"/>
      <c r="J85" s="744"/>
      <c r="K85" s="744"/>
      <c r="L85" s="744"/>
      <c r="M85" s="744"/>
      <c r="N85" s="744"/>
    </row>
    <row r="86" spans="1:14" s="746" customFormat="1">
      <c r="A86" s="738">
        <v>11</v>
      </c>
      <c r="B86" s="743" t="str">
        <f>'[2]10.TX'!B85</f>
        <v>Kinh phí hỗ trợ giáo dục ngoài công lập</v>
      </c>
      <c r="C86" s="739">
        <f t="shared" si="4"/>
        <v>10000</v>
      </c>
      <c r="D86" s="61"/>
      <c r="E86" s="740">
        <f>'[2]10.TX'!H85</f>
        <v>10000</v>
      </c>
      <c r="F86" s="740"/>
      <c r="G86" s="740"/>
      <c r="H86" s="740"/>
      <c r="I86" s="740"/>
      <c r="J86" s="740"/>
      <c r="K86" s="740"/>
      <c r="L86" s="740"/>
      <c r="M86" s="740"/>
      <c r="N86" s="740"/>
    </row>
    <row r="87" spans="1:14">
      <c r="A87" s="738">
        <v>12</v>
      </c>
      <c r="B87" s="743" t="str">
        <f>'[2]10.TX'!B86</f>
        <v>Kinh phí diễn tập phòng thủ huyện</v>
      </c>
      <c r="C87" s="739">
        <f t="shared" si="4"/>
        <v>6000</v>
      </c>
      <c r="D87" s="61"/>
      <c r="E87" s="740">
        <f>'[2]10.TX'!H86</f>
        <v>6000</v>
      </c>
      <c r="F87" s="740"/>
      <c r="G87" s="740"/>
      <c r="H87" s="747"/>
      <c r="I87" s="747"/>
      <c r="J87" s="747"/>
      <c r="K87" s="747"/>
      <c r="L87" s="747"/>
      <c r="M87" s="747"/>
      <c r="N87" s="747"/>
    </row>
    <row r="88" spans="1:14" ht="47.25">
      <c r="A88" s="738">
        <v>13</v>
      </c>
      <c r="B88" s="743" t="str">
        <f>'[2]10.TX'!B87</f>
        <v xml:space="preserve">Hỗ trợ kinh phí chỉnh trang đô thị chào mừng tái lập và giải phóng các huyện, thành phố, thị xã; chào mứng đại hội Đảng; </v>
      </c>
      <c r="C88" s="739">
        <f t="shared" si="4"/>
        <v>210000</v>
      </c>
      <c r="D88" s="61"/>
      <c r="E88" s="740">
        <f>'[2]10.TX'!H87</f>
        <v>210000</v>
      </c>
      <c r="F88" s="740"/>
      <c r="G88" s="740"/>
      <c r="H88" s="747"/>
      <c r="I88" s="747"/>
      <c r="J88" s="747"/>
      <c r="K88" s="747"/>
      <c r="L88" s="747"/>
      <c r="M88" s="747"/>
      <c r="N88" s="747"/>
    </row>
    <row r="89" spans="1:14" ht="31.5">
      <c r="A89" s="738">
        <v>14</v>
      </c>
      <c r="B89" s="743" t="str">
        <f>'[2]10.TX'!B88</f>
        <v>Hỗ trợ kinh phí tổ chức chào mừng tái lập và giải phóng huyện, thành phố, thị xã</v>
      </c>
      <c r="C89" s="739">
        <f t="shared" si="4"/>
        <v>17000</v>
      </c>
      <c r="D89" s="61"/>
      <c r="E89" s="740">
        <f>'[2]10.TX'!H88</f>
        <v>17000</v>
      </c>
      <c r="F89" s="740"/>
      <c r="G89" s="740"/>
      <c r="H89" s="747"/>
      <c r="I89" s="747"/>
      <c r="J89" s="747"/>
      <c r="K89" s="747"/>
      <c r="L89" s="747"/>
      <c r="M89" s="747"/>
      <c r="N89" s="747"/>
    </row>
    <row r="90" spans="1:14" ht="31.5">
      <c r="A90" s="738">
        <v>15</v>
      </c>
      <c r="B90" s="743" t="str">
        <f>'[2]10.TX'!B89</f>
        <v>Hỗ trợ các địa phương thực hiện sắp xếp lại đơn vị hành chính cấp huyện, cấp xã</v>
      </c>
      <c r="C90" s="739">
        <f t="shared" si="4"/>
        <v>25000</v>
      </c>
      <c r="D90" s="61"/>
      <c r="E90" s="740">
        <f>'[2]10.TX'!H89</f>
        <v>25000</v>
      </c>
      <c r="F90" s="740"/>
      <c r="G90" s="740"/>
      <c r="H90" s="747"/>
      <c r="I90" s="747"/>
      <c r="J90" s="747"/>
      <c r="K90" s="747"/>
      <c r="L90" s="747"/>
      <c r="M90" s="747"/>
      <c r="N90" s="747"/>
    </row>
    <row r="91" spans="1:14" ht="31.5">
      <c r="A91" s="738">
        <v>16</v>
      </c>
      <c r="B91" s="743" t="str">
        <f>'[2]10.TX'!B90</f>
        <v>Kinh phí thực hiện các đề tài, nhiệm vụ khoa học</v>
      </c>
      <c r="C91" s="739">
        <f t="shared" si="4"/>
        <v>45045</v>
      </c>
      <c r="D91" s="61"/>
      <c r="E91" s="740">
        <f>'[2]10.TX'!H90</f>
        <v>45045</v>
      </c>
      <c r="F91" s="740"/>
      <c r="G91" s="740"/>
      <c r="H91" s="747"/>
      <c r="I91" s="747"/>
      <c r="J91" s="747"/>
      <c r="K91" s="747"/>
      <c r="L91" s="747"/>
      <c r="M91" s="747"/>
      <c r="N91" s="747"/>
    </row>
    <row r="92" spans="1:14">
      <c r="A92" s="738">
        <v>17</v>
      </c>
      <c r="B92" s="743" t="str">
        <f>'[2]10.TX'!B91</f>
        <v>Kinh phí hỗ trợ các cơ quan tư pháp</v>
      </c>
      <c r="C92" s="739">
        <f t="shared" si="4"/>
        <v>3200</v>
      </c>
      <c r="D92" s="61"/>
      <c r="E92" s="740">
        <f>'[2]10.TX'!H91</f>
        <v>3200</v>
      </c>
      <c r="F92" s="740"/>
      <c r="G92" s="740"/>
      <c r="H92" s="747"/>
      <c r="I92" s="747"/>
      <c r="J92" s="747"/>
      <c r="K92" s="747"/>
      <c r="L92" s="747"/>
      <c r="M92" s="747"/>
      <c r="N92" s="747"/>
    </row>
    <row r="93" spans="1:14" ht="31.5">
      <c r="A93" s="738">
        <v>18</v>
      </c>
      <c r="B93" s="743" t="str">
        <f>'[2]10.TX'!B92</f>
        <v>Kinh phí hỗ trợ tăng cường công tác thu ngân sách</v>
      </c>
      <c r="C93" s="739">
        <f t="shared" si="4"/>
        <v>3300</v>
      </c>
      <c r="D93" s="61"/>
      <c r="E93" s="740">
        <f>'[2]10.TX'!H92</f>
        <v>3300</v>
      </c>
      <c r="F93" s="740"/>
      <c r="G93" s="740"/>
      <c r="H93" s="747"/>
      <c r="I93" s="747"/>
      <c r="J93" s="747"/>
      <c r="K93" s="747"/>
      <c r="L93" s="747"/>
      <c r="M93" s="747"/>
      <c r="N93" s="747"/>
    </row>
    <row r="94" spans="1:14" ht="47.25">
      <c r="A94" s="738">
        <v>19</v>
      </c>
      <c r="B94" s="743" t="str">
        <f>'[2]10.TX'!B93</f>
        <v>Kinh phí hỗ trợ công tác kiểm soát chi, khóa sổ cuối năm, quyết toán ngân sách địa phương</v>
      </c>
      <c r="C94" s="739">
        <f t="shared" si="4"/>
        <v>1000</v>
      </c>
      <c r="D94" s="61"/>
      <c r="E94" s="740">
        <f>'[2]10.TX'!H93</f>
        <v>1000</v>
      </c>
      <c r="F94" s="740"/>
      <c r="G94" s="740"/>
      <c r="H94" s="747"/>
      <c r="I94" s="747"/>
      <c r="J94" s="747"/>
      <c r="K94" s="747"/>
      <c r="L94" s="747"/>
      <c r="M94" s="747"/>
      <c r="N94" s="747"/>
    </row>
    <row r="95" spans="1:14">
      <c r="A95" s="738">
        <v>20</v>
      </c>
      <c r="B95" s="743" t="str">
        <f>'[2]10.TX'!B94</f>
        <v>Kinh phí hỗ trợ công tác thống kê</v>
      </c>
      <c r="C95" s="739">
        <f t="shared" si="4"/>
        <v>1106</v>
      </c>
      <c r="D95" s="61"/>
      <c r="E95" s="740">
        <f>'[2]10.TX'!H94</f>
        <v>1106</v>
      </c>
      <c r="F95" s="740"/>
      <c r="G95" s="740"/>
      <c r="H95" s="747"/>
      <c r="I95" s="747"/>
      <c r="J95" s="747"/>
      <c r="K95" s="747"/>
      <c r="L95" s="747"/>
      <c r="M95" s="747"/>
      <c r="N95" s="747"/>
    </row>
    <row r="96" spans="1:14" ht="31.5">
      <c r="A96" s="738">
        <v>21</v>
      </c>
      <c r="B96" s="743" t="str">
        <f>'[2]10.TX'!B95</f>
        <v>Kinh phí tổ chức các ngày lễ lớn của Phật giáo</v>
      </c>
      <c r="C96" s="739">
        <f t="shared" si="4"/>
        <v>453</v>
      </c>
      <c r="D96" s="61"/>
      <c r="E96" s="740">
        <f>'[2]10.TX'!H95</f>
        <v>453</v>
      </c>
      <c r="F96" s="740"/>
      <c r="G96" s="740"/>
      <c r="H96" s="747"/>
      <c r="I96" s="747"/>
      <c r="J96" s="747"/>
      <c r="K96" s="747"/>
      <c r="L96" s="747"/>
      <c r="M96" s="747"/>
      <c r="N96" s="747"/>
    </row>
    <row r="97" spans="1:14">
      <c r="A97" s="738">
        <v>22</v>
      </c>
      <c r="B97" s="743" t="str">
        <f>'[2]10.TX'!B96</f>
        <v>Hỗ trợ sản xuất nông nghiệp</v>
      </c>
      <c r="C97" s="739">
        <f t="shared" si="4"/>
        <v>53108</v>
      </c>
      <c r="D97" s="61"/>
      <c r="E97" s="740">
        <f>'[2]10.TX'!H96</f>
        <v>53108</v>
      </c>
      <c r="F97" s="740"/>
      <c r="G97" s="740"/>
      <c r="H97" s="747"/>
      <c r="I97" s="747"/>
      <c r="J97" s="747"/>
      <c r="K97" s="747"/>
      <c r="L97" s="747"/>
      <c r="M97" s="747"/>
      <c r="N97" s="747"/>
    </row>
    <row r="98" spans="1:14" ht="31.5">
      <c r="A98" s="738">
        <v>23</v>
      </c>
      <c r="B98" s="743" t="str">
        <f>'[2]10.TX'!B97</f>
        <v>Kinh phí tăng biên chế giáo viên và chi trả hợp đồng giáo viên ngoài chỉ tiêu biên chế</v>
      </c>
      <c r="C98" s="739">
        <f t="shared" si="4"/>
        <v>100000</v>
      </c>
      <c r="D98" s="61"/>
      <c r="E98" s="740">
        <f>'[2]10.TX'!H97</f>
        <v>100000</v>
      </c>
      <c r="F98" s="740"/>
      <c r="G98" s="740"/>
      <c r="H98" s="747"/>
      <c r="I98" s="747"/>
      <c r="J98" s="747"/>
      <c r="K98" s="747"/>
      <c r="L98" s="747"/>
      <c r="M98" s="747"/>
      <c r="N98" s="747"/>
    </row>
    <row r="99" spans="1:14">
      <c r="A99" s="738">
        <v>24</v>
      </c>
      <c r="B99" s="743" t="str">
        <f>'[2]10.TX'!B98</f>
        <v>Kinh phí thực hiện các nhiệm vụ cấp ủy</v>
      </c>
      <c r="C99" s="739">
        <f t="shared" si="4"/>
        <v>27063</v>
      </c>
      <c r="D99" s="61"/>
      <c r="E99" s="740">
        <f>'[2]10.TX'!H98</f>
        <v>27063</v>
      </c>
      <c r="F99" s="740"/>
      <c r="G99" s="740"/>
      <c r="H99" s="747"/>
      <c r="I99" s="747"/>
      <c r="J99" s="747"/>
      <c r="K99" s="747"/>
      <c r="L99" s="747"/>
      <c r="M99" s="747"/>
      <c r="N99" s="747"/>
    </row>
    <row r="100" spans="1:14">
      <c r="A100" s="738">
        <v>25</v>
      </c>
      <c r="B100" s="743" t="str">
        <f>'[2]10.TX'!B99</f>
        <v>Kinh phí bảo trì đường bộ</v>
      </c>
      <c r="C100" s="739">
        <f t="shared" si="4"/>
        <v>59389</v>
      </c>
      <c r="D100" s="61"/>
      <c r="E100" s="740">
        <f>'[2]10.TX'!H99</f>
        <v>59389</v>
      </c>
      <c r="F100" s="740"/>
      <c r="G100" s="740"/>
      <c r="H100" s="747"/>
      <c r="I100" s="747"/>
      <c r="J100" s="747"/>
      <c r="K100" s="747"/>
      <c r="L100" s="747"/>
      <c r="M100" s="747"/>
      <c r="N100" s="747"/>
    </row>
    <row r="101" spans="1:14">
      <c r="A101" s="738">
        <v>26</v>
      </c>
      <c r="B101" s="743" t="str">
        <f>'[2]10.TX'!B100</f>
        <v>Kinh phí tu bổ chống xuống cấp di tích</v>
      </c>
      <c r="C101" s="739">
        <f t="shared" si="4"/>
        <v>80000</v>
      </c>
      <c r="D101" s="61"/>
      <c r="E101" s="740">
        <f>'[2]10.TX'!H100</f>
        <v>80000</v>
      </c>
      <c r="F101" s="740"/>
      <c r="G101" s="740"/>
      <c r="H101" s="747"/>
      <c r="I101" s="747"/>
      <c r="J101" s="747"/>
      <c r="K101" s="747"/>
      <c r="L101" s="747"/>
      <c r="M101" s="747"/>
      <c r="N101" s="747"/>
    </row>
    <row r="102" spans="1:14">
      <c r="A102" s="738">
        <v>27</v>
      </c>
      <c r="B102" s="743" t="str">
        <f>'[2]10.TX'!B101</f>
        <v>Kinh phí thực hiện nhiệm vụ môi trường</v>
      </c>
      <c r="C102" s="739">
        <f t="shared" si="4"/>
        <v>74000</v>
      </c>
      <c r="D102" s="61"/>
      <c r="E102" s="740">
        <f>'[2]10.TX'!H101</f>
        <v>74000</v>
      </c>
      <c r="F102" s="740"/>
      <c r="G102" s="740"/>
      <c r="H102" s="747"/>
      <c r="I102" s="747"/>
      <c r="J102" s="747"/>
      <c r="K102" s="747"/>
      <c r="L102" s="747"/>
      <c r="M102" s="747"/>
      <c r="N102" s="747"/>
    </row>
    <row r="103" spans="1:14" ht="31.5">
      <c r="A103" s="738">
        <v>28</v>
      </c>
      <c r="B103" s="743" t="str">
        <f>'[2]10.TX'!B102</f>
        <v>Kinh phí hỗ trợ theo Nghị quyết số 25-NQ/BTV của Ban Thường vụ Tỉnh ủy</v>
      </c>
      <c r="C103" s="739">
        <f t="shared" si="4"/>
        <v>80000</v>
      </c>
      <c r="D103" s="61"/>
      <c r="E103" s="740">
        <f>'[2]10.TX'!H102</f>
        <v>80000</v>
      </c>
      <c r="F103" s="740"/>
      <c r="G103" s="740"/>
      <c r="H103" s="747"/>
      <c r="I103" s="747"/>
      <c r="J103" s="747"/>
      <c r="K103" s="747"/>
      <c r="L103" s="747"/>
      <c r="M103" s="747"/>
      <c r="N103" s="747"/>
    </row>
    <row r="104" spans="1:14" ht="31.5">
      <c r="A104" s="738">
        <v>29</v>
      </c>
      <c r="B104" s="743" t="str">
        <f>'[2]10.TX'!B103</f>
        <v>Thống kê đất đai năm 2023 và chuẩn bị kiểm kê đất đai năm 2024</v>
      </c>
      <c r="C104" s="739">
        <f t="shared" si="4"/>
        <v>8000</v>
      </c>
      <c r="D104" s="61"/>
      <c r="E104" s="740">
        <f>'[2]10.TX'!H103</f>
        <v>8000</v>
      </c>
      <c r="F104" s="740"/>
      <c r="G104" s="740"/>
      <c r="H104" s="747"/>
      <c r="I104" s="747"/>
      <c r="J104" s="747"/>
      <c r="K104" s="747"/>
      <c r="L104" s="747"/>
      <c r="M104" s="747"/>
      <c r="N104" s="747"/>
    </row>
    <row r="105" spans="1:14" ht="31.5">
      <c r="A105" s="738">
        <v>30</v>
      </c>
      <c r="B105" s="743" t="str">
        <f>'[2]10.TX'!B104</f>
        <v>Quản lý cơ sở nhà đất và tài sản gắn liền với đất được giao quản lý</v>
      </c>
      <c r="C105" s="739">
        <f t="shared" si="4"/>
        <v>1480</v>
      </c>
      <c r="D105" s="61"/>
      <c r="E105" s="740">
        <f>'[2]10.TX'!H104</f>
        <v>1480</v>
      </c>
      <c r="F105" s="740"/>
      <c r="G105" s="740"/>
      <c r="H105" s="747"/>
      <c r="I105" s="747"/>
      <c r="J105" s="747"/>
      <c r="K105" s="747"/>
      <c r="L105" s="747"/>
      <c r="M105" s="747"/>
      <c r="N105" s="747"/>
    </row>
    <row r="106" spans="1:14" ht="31.5">
      <c r="A106" s="738">
        <v>31</v>
      </c>
      <c r="B106" s="743" t="str">
        <f>'[2]10.TX'!B105</f>
        <v>Kinh phí đoàn đi nước ngoài quảng bá tranh dân gian và dân ca quan họ</v>
      </c>
      <c r="C106" s="739">
        <f t="shared" si="4"/>
        <v>2000</v>
      </c>
      <c r="D106" s="61"/>
      <c r="E106" s="740">
        <f>'[2]10.TX'!H105</f>
        <v>2000</v>
      </c>
      <c r="F106" s="740"/>
      <c r="G106" s="740"/>
      <c r="H106" s="747"/>
      <c r="I106" s="747"/>
      <c r="J106" s="747"/>
      <c r="K106" s="747"/>
      <c r="L106" s="747"/>
      <c r="M106" s="747"/>
      <c r="N106" s="747"/>
    </row>
    <row r="107" spans="1:14" ht="78.75">
      <c r="A107" s="738">
        <v>32</v>
      </c>
      <c r="B107" s="743" t="str">
        <f>'[2]10.TX'!B106</f>
        <v>Kinh phí tổ chức các hoạt động kỷ niệm và chương trình nghệ thuật đặc biệt nhân kỷ niệm 15 năm dân ca quan họ Bắc Ninh được Unesco vinh danh là di sản văn hóa phi vật thể đại diện của nhân loại</v>
      </c>
      <c r="C107" s="739">
        <f t="shared" si="4"/>
        <v>15000</v>
      </c>
      <c r="D107" s="61"/>
      <c r="E107" s="740">
        <f>'[2]10.TX'!H106</f>
        <v>15000</v>
      </c>
      <c r="F107" s="740"/>
      <c r="G107" s="740"/>
      <c r="H107" s="747"/>
      <c r="I107" s="747"/>
      <c r="J107" s="747"/>
      <c r="K107" s="747"/>
      <c r="L107" s="747"/>
      <c r="M107" s="747"/>
      <c r="N107" s="747"/>
    </row>
    <row r="108" spans="1:14">
      <c r="A108" s="738">
        <v>33</v>
      </c>
      <c r="B108" s="743" t="str">
        <f>'[2]10.TX'!B107</f>
        <v>Nhiệm vụ xúc tiến du lịch</v>
      </c>
      <c r="C108" s="739">
        <f t="shared" si="4"/>
        <v>11877</v>
      </c>
      <c r="D108" s="61"/>
      <c r="E108" s="740">
        <f>'[2]10.TX'!H107</f>
        <v>11877</v>
      </c>
      <c r="F108" s="740"/>
      <c r="G108" s="740"/>
      <c r="H108" s="747"/>
      <c r="I108" s="747"/>
      <c r="J108" s="747"/>
      <c r="K108" s="747"/>
      <c r="L108" s="747"/>
      <c r="M108" s="747"/>
      <c r="N108" s="747"/>
    </row>
    <row r="109" spans="1:14" ht="47.25">
      <c r="A109" s="738">
        <v>34</v>
      </c>
      <c r="B109" s="743" t="str">
        <f>'[2]10.TX'!B108</f>
        <v>Kinh phí thiết kế, sản xuất sản phẩm lưu niệm phục vụ du lịch từ giá trị di sản văn hóa và các bảo vật Quốc gia</v>
      </c>
      <c r="C109" s="739">
        <f t="shared" si="4"/>
        <v>1500</v>
      </c>
      <c r="D109" s="61"/>
      <c r="E109" s="740">
        <f>'[2]10.TX'!H108</f>
        <v>1500</v>
      </c>
      <c r="F109" s="740"/>
      <c r="G109" s="740"/>
      <c r="H109" s="747"/>
      <c r="I109" s="747"/>
      <c r="J109" s="747"/>
      <c r="K109" s="747"/>
      <c r="L109" s="747"/>
      <c r="M109" s="747"/>
      <c r="N109" s="747"/>
    </row>
    <row r="110" spans="1:14">
      <c r="A110" s="738">
        <v>35</v>
      </c>
      <c r="B110" s="743" t="str">
        <f>'[2]10.TX'!B109</f>
        <v>Chương trình xúc tiến đầu tư</v>
      </c>
      <c r="C110" s="739">
        <f t="shared" si="4"/>
        <v>2708</v>
      </c>
      <c r="D110" s="61"/>
      <c r="E110" s="740">
        <f>'[2]10.TX'!H109</f>
        <v>2708</v>
      </c>
      <c r="F110" s="740"/>
      <c r="G110" s="740"/>
      <c r="H110" s="747"/>
      <c r="I110" s="747"/>
      <c r="J110" s="747"/>
      <c r="K110" s="747"/>
      <c r="L110" s="747"/>
      <c r="M110" s="747"/>
      <c r="N110" s="747"/>
    </row>
    <row r="111" spans="1:14" ht="31.5">
      <c r="A111" s="738">
        <v>36</v>
      </c>
      <c r="B111" s="743" t="str">
        <f>'[2]10.TX'!B110</f>
        <v>Duy tu, bảo dưỡng và xử lý cấp bách sự cố đê điều</v>
      </c>
      <c r="C111" s="739">
        <f t="shared" si="4"/>
        <v>85000</v>
      </c>
      <c r="D111" s="61"/>
      <c r="E111" s="740">
        <f>'[2]10.TX'!H110</f>
        <v>85000</v>
      </c>
      <c r="F111" s="740"/>
      <c r="G111" s="740"/>
      <c r="H111" s="747"/>
      <c r="I111" s="747"/>
      <c r="J111" s="747"/>
      <c r="K111" s="747"/>
      <c r="L111" s="747"/>
      <c r="M111" s="747"/>
      <c r="N111" s="747"/>
    </row>
    <row r="112" spans="1:14">
      <c r="A112" s="738">
        <v>37</v>
      </c>
      <c r="B112" s="743" t="str">
        <f>'[2]10.TX'!B111</f>
        <v>Mua sắm, bảo dưỡng, sửa chữa tài sản công</v>
      </c>
      <c r="C112" s="739">
        <f t="shared" si="4"/>
        <v>34857</v>
      </c>
      <c r="D112" s="61"/>
      <c r="E112" s="740">
        <f>'[2]10.TX'!H111</f>
        <v>34857</v>
      </c>
      <c r="F112" s="740"/>
      <c r="G112" s="740"/>
      <c r="H112" s="747"/>
      <c r="I112" s="747"/>
      <c r="J112" s="747"/>
      <c r="K112" s="747"/>
      <c r="L112" s="747"/>
      <c r="M112" s="747"/>
      <c r="N112" s="747"/>
    </row>
    <row r="113" spans="1:14">
      <c r="A113" s="738">
        <v>38</v>
      </c>
      <c r="B113" s="743" t="str">
        <f>'[2]10.TX'!B112</f>
        <v>Mua sắm xe ô tô</v>
      </c>
      <c r="C113" s="739">
        <f t="shared" si="4"/>
        <v>27255</v>
      </c>
      <c r="D113" s="61"/>
      <c r="E113" s="740">
        <f>'[2]10.TX'!H112</f>
        <v>27255</v>
      </c>
      <c r="F113" s="740"/>
      <c r="G113" s="740"/>
      <c r="H113" s="747"/>
      <c r="I113" s="747"/>
      <c r="J113" s="747"/>
      <c r="K113" s="747"/>
      <c r="L113" s="747"/>
      <c r="M113" s="747"/>
      <c r="N113" s="747"/>
    </row>
    <row r="114" spans="1:14" ht="31.5">
      <c r="A114" s="738">
        <v>39</v>
      </c>
      <c r="B114" s="743" t="str">
        <f>'[2]10.TX'!B113</f>
        <v>Kinh phí quà tết nguyên đán, quà 27/7 cho các đối tượng chính sách</v>
      </c>
      <c r="C114" s="739">
        <f t="shared" si="4"/>
        <v>28321</v>
      </c>
      <c r="D114" s="61"/>
      <c r="E114" s="740">
        <f>'[2]10.TX'!H113</f>
        <v>28321</v>
      </c>
      <c r="F114" s="740"/>
      <c r="G114" s="740"/>
      <c r="H114" s="747"/>
      <c r="I114" s="747"/>
      <c r="J114" s="747"/>
      <c r="K114" s="747"/>
      <c r="L114" s="747"/>
      <c r="M114" s="747"/>
      <c r="N114" s="747"/>
    </row>
    <row r="115" spans="1:14">
      <c r="A115" s="738">
        <v>40</v>
      </c>
      <c r="B115" s="743" t="str">
        <f>'[2]10.TX'!B114</f>
        <v>Kinh phí bảo trì, sửa chữa công trình thủy lợi</v>
      </c>
      <c r="C115" s="739">
        <f t="shared" si="4"/>
        <v>127268</v>
      </c>
      <c r="D115" s="61"/>
      <c r="E115" s="740">
        <f>'[2]10.TX'!H114</f>
        <v>127268</v>
      </c>
      <c r="F115" s="740"/>
      <c r="G115" s="740"/>
      <c r="H115" s="747"/>
      <c r="I115" s="747"/>
      <c r="J115" s="747"/>
      <c r="K115" s="747"/>
      <c r="L115" s="747"/>
      <c r="M115" s="747"/>
      <c r="N115" s="747"/>
    </row>
    <row r="116" spans="1:14" ht="47.25">
      <c r="A116" s="738">
        <v>41</v>
      </c>
      <c r="B116" s="743" t="str">
        <f>'[2]10.TX'!B115</f>
        <v>Tổ chức trình diễn các loại hình nghệ thuật dân gian truyền thống tại một số điểm du lịch (Kế hoạch số 161/KH-UBND)</v>
      </c>
      <c r="C116" s="739">
        <f t="shared" si="4"/>
        <v>2103</v>
      </c>
      <c r="D116" s="61"/>
      <c r="E116" s="740">
        <f>'[2]10.TX'!H115</f>
        <v>2103</v>
      </c>
      <c r="F116" s="740"/>
      <c r="G116" s="740"/>
      <c r="H116" s="747"/>
      <c r="I116" s="747"/>
      <c r="J116" s="747"/>
      <c r="K116" s="747"/>
      <c r="L116" s="747"/>
      <c r="M116" s="747"/>
      <c r="N116" s="747"/>
    </row>
    <row r="117" spans="1:14" ht="31.5">
      <c r="A117" s="738">
        <v>42</v>
      </c>
      <c r="B117" s="743" t="str">
        <f>'[2]10.TX'!B116</f>
        <v>Kinh phí thực hiện các nhiệm vụ, dự án công nghệ thông tin</v>
      </c>
      <c r="C117" s="739">
        <f t="shared" si="4"/>
        <v>127280</v>
      </c>
      <c r="D117" s="61"/>
      <c r="E117" s="740">
        <f>'[2]10.TX'!H116</f>
        <v>127280</v>
      </c>
      <c r="F117" s="740"/>
      <c r="G117" s="740"/>
      <c r="H117" s="747"/>
      <c r="I117" s="747"/>
      <c r="J117" s="747"/>
      <c r="K117" s="747"/>
      <c r="L117" s="747"/>
      <c r="M117" s="747"/>
      <c r="N117" s="747"/>
    </row>
    <row r="118" spans="1:14" hidden="1">
      <c r="A118" s="738">
        <v>43</v>
      </c>
      <c r="B118" s="743" t="str">
        <f>'[2]10.TX'!B117</f>
        <v>Kinh phí phục vụ đoàn ra, đoàn vào</v>
      </c>
      <c r="C118" s="739">
        <f>D118+E118</f>
        <v>0</v>
      </c>
      <c r="D118" s="61"/>
      <c r="E118" s="740">
        <f>'[2]10.TX'!H117</f>
        <v>0</v>
      </c>
      <c r="F118" s="740"/>
      <c r="G118" s="740"/>
      <c r="H118" s="747"/>
      <c r="I118" s="747"/>
      <c r="J118" s="747"/>
      <c r="K118" s="747"/>
      <c r="L118" s="747"/>
      <c r="M118" s="747"/>
      <c r="N118" s="747"/>
    </row>
    <row r="119" spans="1:14" ht="31.5">
      <c r="A119" s="730" t="s">
        <v>28</v>
      </c>
      <c r="B119" s="748" t="s">
        <v>230</v>
      </c>
      <c r="C119" s="736">
        <f>SUM(D119:N119)</f>
        <v>4497189</v>
      </c>
      <c r="D119" s="736">
        <f>'[2]09 chi tinh'!C15</f>
        <v>4497189</v>
      </c>
      <c r="E119" s="749"/>
      <c r="F119" s="749"/>
      <c r="G119" s="749"/>
      <c r="H119" s="750"/>
      <c r="I119" s="750"/>
      <c r="J119" s="750"/>
      <c r="K119" s="750"/>
      <c r="L119" s="750"/>
      <c r="M119" s="750"/>
      <c r="N119" s="750"/>
    </row>
    <row r="120" spans="1:14" ht="47.25">
      <c r="A120" s="730" t="s">
        <v>29</v>
      </c>
      <c r="B120" s="751" t="s">
        <v>1087</v>
      </c>
      <c r="C120" s="736">
        <f t="shared" ref="C120:C126" si="5">SUM(D120:N120)</f>
        <v>3900</v>
      </c>
      <c r="D120" s="750"/>
      <c r="E120" s="432"/>
      <c r="F120" s="432">
        <f>'[2]09 chi tinh'!C53</f>
        <v>3900</v>
      </c>
      <c r="G120" s="432"/>
      <c r="H120" s="432"/>
      <c r="I120" s="432"/>
      <c r="J120" s="432"/>
      <c r="K120" s="432"/>
      <c r="L120" s="432"/>
      <c r="M120" s="432"/>
      <c r="N120" s="432"/>
    </row>
    <row r="121" spans="1:14" ht="31.5">
      <c r="A121" s="730" t="s">
        <v>31</v>
      </c>
      <c r="B121" s="751" t="s">
        <v>1088</v>
      </c>
      <c r="C121" s="736">
        <f t="shared" si="5"/>
        <v>1000</v>
      </c>
      <c r="D121" s="750"/>
      <c r="E121" s="749"/>
      <c r="F121" s="749"/>
      <c r="G121" s="736">
        <f>'[2]09 chi tinh'!C54</f>
        <v>1000</v>
      </c>
      <c r="H121" s="750"/>
      <c r="I121" s="750"/>
      <c r="J121" s="750"/>
      <c r="K121" s="750"/>
      <c r="L121" s="750"/>
      <c r="M121" s="750"/>
      <c r="N121" s="750"/>
    </row>
    <row r="122" spans="1:14">
      <c r="A122" s="730" t="s">
        <v>33</v>
      </c>
      <c r="B122" s="751" t="s">
        <v>1089</v>
      </c>
      <c r="C122" s="736">
        <f t="shared" si="5"/>
        <v>549962</v>
      </c>
      <c r="D122" s="750"/>
      <c r="E122" s="749"/>
      <c r="F122" s="749"/>
      <c r="G122" s="749"/>
      <c r="H122" s="736">
        <f>'[2]09 chi tinh'!C55</f>
        <v>549962</v>
      </c>
      <c r="I122" s="749"/>
      <c r="J122" s="749"/>
      <c r="K122" s="749"/>
      <c r="L122" s="749"/>
      <c r="M122" s="749"/>
      <c r="N122" s="749"/>
    </row>
    <row r="123" spans="1:14" ht="31.5">
      <c r="A123" s="730" t="s">
        <v>1090</v>
      </c>
      <c r="B123" s="751" t="s">
        <v>1091</v>
      </c>
      <c r="C123" s="736">
        <f t="shared" si="5"/>
        <v>103104.10900000001</v>
      </c>
      <c r="D123" s="750"/>
      <c r="E123" s="749"/>
      <c r="F123" s="749"/>
      <c r="G123" s="749"/>
      <c r="H123" s="749"/>
      <c r="I123" s="736">
        <f>'[2]09 chi tinh'!C56</f>
        <v>103104.10900000001</v>
      </c>
      <c r="J123" s="749"/>
      <c r="K123" s="749"/>
      <c r="L123" s="749"/>
      <c r="M123" s="749"/>
      <c r="N123" s="749"/>
    </row>
    <row r="124" spans="1:14" ht="31.5">
      <c r="A124" s="730" t="s">
        <v>1092</v>
      </c>
      <c r="B124" s="751" t="s">
        <v>1093</v>
      </c>
      <c r="C124" s="736">
        <f t="shared" si="5"/>
        <v>3368827.091</v>
      </c>
      <c r="D124" s="750"/>
      <c r="E124" s="749"/>
      <c r="F124" s="749"/>
      <c r="G124" s="749"/>
      <c r="H124" s="749"/>
      <c r="I124" s="749"/>
      <c r="J124" s="736">
        <f>'[2]09 chi tinh'!C8</f>
        <v>3368827.091</v>
      </c>
      <c r="K124" s="749"/>
      <c r="L124" s="749"/>
      <c r="M124" s="749"/>
      <c r="N124" s="749"/>
    </row>
    <row r="125" spans="1:14">
      <c r="A125" s="730" t="s">
        <v>1094</v>
      </c>
      <c r="B125" s="751" t="s">
        <v>1095</v>
      </c>
      <c r="C125" s="736">
        <f t="shared" si="5"/>
        <v>1552798</v>
      </c>
      <c r="D125" s="750"/>
      <c r="E125" s="749"/>
      <c r="F125" s="749"/>
      <c r="G125" s="749"/>
      <c r="H125" s="749"/>
      <c r="I125" s="749"/>
      <c r="J125" s="749"/>
      <c r="K125" s="749"/>
      <c r="L125" s="736">
        <f>'[2]09 chi tinh'!C59</f>
        <v>1500380</v>
      </c>
      <c r="M125" s="736">
        <f>'[2]09 chi tinh'!C60</f>
        <v>52418</v>
      </c>
      <c r="N125" s="749"/>
    </row>
    <row r="126" spans="1:14" ht="31.5">
      <c r="A126" s="752" t="s">
        <v>272</v>
      </c>
      <c r="B126" s="753" t="s">
        <v>1096</v>
      </c>
      <c r="C126" s="736">
        <f t="shared" si="5"/>
        <v>0</v>
      </c>
      <c r="D126" s="754"/>
      <c r="E126" s="755"/>
      <c r="F126" s="755"/>
      <c r="G126" s="755"/>
      <c r="H126" s="754"/>
      <c r="I126" s="754"/>
      <c r="J126" s="754"/>
      <c r="K126" s="754"/>
      <c r="L126" s="754"/>
      <c r="M126" s="754"/>
      <c r="N126" s="754"/>
    </row>
  </sheetData>
  <mergeCells count="16">
    <mergeCell ref="K5:M5"/>
    <mergeCell ref="B1:D1"/>
    <mergeCell ref="M1:N1"/>
    <mergeCell ref="A2:N2"/>
    <mergeCell ref="A3:N3"/>
    <mergeCell ref="M4:N4"/>
    <mergeCell ref="A5:A6"/>
    <mergeCell ref="B5:B6"/>
    <mergeCell ref="C5:C6"/>
    <mergeCell ref="D5:D6"/>
    <mergeCell ref="E5:E6"/>
    <mergeCell ref="F5:F6"/>
    <mergeCell ref="G5:G6"/>
    <mergeCell ref="H5:H6"/>
    <mergeCell ref="I5:I6"/>
    <mergeCell ref="J5:J6"/>
  </mergeCells>
  <pageMargins left="0.51181102362204722" right="0.11811023622047245" top="0.35433070866141736" bottom="0.35433070866141736"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98"/>
  <sheetViews>
    <sheetView workbookViewId="0">
      <selection activeCell="L1" sqref="L1:AS1048576"/>
    </sheetView>
  </sheetViews>
  <sheetFormatPr defaultRowHeight="15"/>
  <cols>
    <col min="1" max="1" width="5.42578125" style="757" customWidth="1"/>
    <col min="2" max="2" width="34.5703125" style="757" customWidth="1"/>
    <col min="3" max="3" width="13.42578125" style="757" customWidth="1"/>
    <col min="4" max="4" width="11.7109375" style="757" customWidth="1"/>
    <col min="5" max="5" width="11.5703125" style="757" customWidth="1"/>
    <col min="6" max="6" width="11.7109375" style="757" customWidth="1"/>
    <col min="7" max="7" width="10.5703125" style="757" customWidth="1"/>
    <col min="8" max="9" width="11.7109375" style="757" customWidth="1"/>
    <col min="10" max="10" width="11.140625" style="757" customWidth="1"/>
    <col min="11" max="11" width="11.7109375" style="757" customWidth="1"/>
    <col min="12" max="16" width="9.140625" style="757" customWidth="1"/>
    <col min="17" max="17" width="11.42578125" style="757" bestFit="1" customWidth="1"/>
    <col min="18" max="222" width="9.140625" style="757"/>
    <col min="223" max="223" width="5.42578125" style="757" customWidth="1"/>
    <col min="224" max="224" width="34.5703125" style="757" customWidth="1"/>
    <col min="225" max="225" width="13.42578125" style="757" customWidth="1"/>
    <col min="226" max="226" width="11.7109375" style="757" customWidth="1"/>
    <col min="227" max="227" width="11.5703125" style="757" customWidth="1"/>
    <col min="228" max="228" width="11.7109375" style="757" customWidth="1"/>
    <col min="229" max="229" width="10.5703125" style="757" customWidth="1"/>
    <col min="230" max="231" width="11.7109375" style="757" customWidth="1"/>
    <col min="232" max="232" width="11.140625" style="757" customWidth="1"/>
    <col min="233" max="233" width="11.7109375" style="757" customWidth="1"/>
    <col min="234" max="272" width="0" style="757" hidden="1" customWidth="1"/>
    <col min="273" max="273" width="11.42578125" style="757" bestFit="1" customWidth="1"/>
    <col min="274" max="478" width="9.140625" style="757"/>
    <col min="479" max="479" width="5.42578125" style="757" customWidth="1"/>
    <col min="480" max="480" width="34.5703125" style="757" customWidth="1"/>
    <col min="481" max="481" width="13.42578125" style="757" customWidth="1"/>
    <col min="482" max="482" width="11.7109375" style="757" customWidth="1"/>
    <col min="483" max="483" width="11.5703125" style="757" customWidth="1"/>
    <col min="484" max="484" width="11.7109375" style="757" customWidth="1"/>
    <col min="485" max="485" width="10.5703125" style="757" customWidth="1"/>
    <col min="486" max="487" width="11.7109375" style="757" customWidth="1"/>
    <col min="488" max="488" width="11.140625" style="757" customWidth="1"/>
    <col min="489" max="489" width="11.7109375" style="757" customWidth="1"/>
    <col min="490" max="528" width="0" style="757" hidden="1" customWidth="1"/>
    <col min="529" max="529" width="11.42578125" style="757" bestFit="1" customWidth="1"/>
    <col min="530" max="734" width="9.140625" style="757"/>
    <col min="735" max="735" width="5.42578125" style="757" customWidth="1"/>
    <col min="736" max="736" width="34.5703125" style="757" customWidth="1"/>
    <col min="737" max="737" width="13.42578125" style="757" customWidth="1"/>
    <col min="738" max="738" width="11.7109375" style="757" customWidth="1"/>
    <col min="739" max="739" width="11.5703125" style="757" customWidth="1"/>
    <col min="740" max="740" width="11.7109375" style="757" customWidth="1"/>
    <col min="741" max="741" width="10.5703125" style="757" customWidth="1"/>
    <col min="742" max="743" width="11.7109375" style="757" customWidth="1"/>
    <col min="744" max="744" width="11.140625" style="757" customWidth="1"/>
    <col min="745" max="745" width="11.7109375" style="757" customWidth="1"/>
    <col min="746" max="784" width="0" style="757" hidden="1" customWidth="1"/>
    <col min="785" max="785" width="11.42578125" style="757" bestFit="1" customWidth="1"/>
    <col min="786" max="990" width="9.140625" style="757"/>
    <col min="991" max="991" width="5.42578125" style="757" customWidth="1"/>
    <col min="992" max="992" width="34.5703125" style="757" customWidth="1"/>
    <col min="993" max="993" width="13.42578125" style="757" customWidth="1"/>
    <col min="994" max="994" width="11.7109375" style="757" customWidth="1"/>
    <col min="995" max="995" width="11.5703125" style="757" customWidth="1"/>
    <col min="996" max="996" width="11.7109375" style="757" customWidth="1"/>
    <col min="997" max="997" width="10.5703125" style="757" customWidth="1"/>
    <col min="998" max="999" width="11.7109375" style="757" customWidth="1"/>
    <col min="1000" max="1000" width="11.140625" style="757" customWidth="1"/>
    <col min="1001" max="1001" width="11.7109375" style="757" customWidth="1"/>
    <col min="1002" max="1040" width="0" style="757" hidden="1" customWidth="1"/>
    <col min="1041" max="1041" width="11.42578125" style="757" bestFit="1" customWidth="1"/>
    <col min="1042" max="1246" width="9.140625" style="757"/>
    <col min="1247" max="1247" width="5.42578125" style="757" customWidth="1"/>
    <col min="1248" max="1248" width="34.5703125" style="757" customWidth="1"/>
    <col min="1249" max="1249" width="13.42578125" style="757" customWidth="1"/>
    <col min="1250" max="1250" width="11.7109375" style="757" customWidth="1"/>
    <col min="1251" max="1251" width="11.5703125" style="757" customWidth="1"/>
    <col min="1252" max="1252" width="11.7109375" style="757" customWidth="1"/>
    <col min="1253" max="1253" width="10.5703125" style="757" customWidth="1"/>
    <col min="1254" max="1255" width="11.7109375" style="757" customWidth="1"/>
    <col min="1256" max="1256" width="11.140625" style="757" customWidth="1"/>
    <col min="1257" max="1257" width="11.7109375" style="757" customWidth="1"/>
    <col min="1258" max="1296" width="0" style="757" hidden="1" customWidth="1"/>
    <col min="1297" max="1297" width="11.42578125" style="757" bestFit="1" customWidth="1"/>
    <col min="1298" max="1502" width="9.140625" style="757"/>
    <col min="1503" max="1503" width="5.42578125" style="757" customWidth="1"/>
    <col min="1504" max="1504" width="34.5703125" style="757" customWidth="1"/>
    <col min="1505" max="1505" width="13.42578125" style="757" customWidth="1"/>
    <col min="1506" max="1506" width="11.7109375" style="757" customWidth="1"/>
    <col min="1507" max="1507" width="11.5703125" style="757" customWidth="1"/>
    <col min="1508" max="1508" width="11.7109375" style="757" customWidth="1"/>
    <col min="1509" max="1509" width="10.5703125" style="757" customWidth="1"/>
    <col min="1510" max="1511" width="11.7109375" style="757" customWidth="1"/>
    <col min="1512" max="1512" width="11.140625" style="757" customWidth="1"/>
    <col min="1513" max="1513" width="11.7109375" style="757" customWidth="1"/>
    <col min="1514" max="1552" width="0" style="757" hidden="1" customWidth="1"/>
    <col min="1553" max="1553" width="11.42578125" style="757" bestFit="1" customWidth="1"/>
    <col min="1554" max="1758" width="9.140625" style="757"/>
    <col min="1759" max="1759" width="5.42578125" style="757" customWidth="1"/>
    <col min="1760" max="1760" width="34.5703125" style="757" customWidth="1"/>
    <col min="1761" max="1761" width="13.42578125" style="757" customWidth="1"/>
    <col min="1762" max="1762" width="11.7109375" style="757" customWidth="1"/>
    <col min="1763" max="1763" width="11.5703125" style="757" customWidth="1"/>
    <col min="1764" max="1764" width="11.7109375" style="757" customWidth="1"/>
    <col min="1765" max="1765" width="10.5703125" style="757" customWidth="1"/>
    <col min="1766" max="1767" width="11.7109375" style="757" customWidth="1"/>
    <col min="1768" max="1768" width="11.140625" style="757" customWidth="1"/>
    <col min="1769" max="1769" width="11.7109375" style="757" customWidth="1"/>
    <col min="1770" max="1808" width="0" style="757" hidden="1" customWidth="1"/>
    <col min="1809" max="1809" width="11.42578125" style="757" bestFit="1" customWidth="1"/>
    <col min="1810" max="2014" width="9.140625" style="757"/>
    <col min="2015" max="2015" width="5.42578125" style="757" customWidth="1"/>
    <col min="2016" max="2016" width="34.5703125" style="757" customWidth="1"/>
    <col min="2017" max="2017" width="13.42578125" style="757" customWidth="1"/>
    <col min="2018" max="2018" width="11.7109375" style="757" customWidth="1"/>
    <col min="2019" max="2019" width="11.5703125" style="757" customWidth="1"/>
    <col min="2020" max="2020" width="11.7109375" style="757" customWidth="1"/>
    <col min="2021" max="2021" width="10.5703125" style="757" customWidth="1"/>
    <col min="2022" max="2023" width="11.7109375" style="757" customWidth="1"/>
    <col min="2024" max="2024" width="11.140625" style="757" customWidth="1"/>
    <col min="2025" max="2025" width="11.7109375" style="757" customWidth="1"/>
    <col min="2026" max="2064" width="0" style="757" hidden="1" customWidth="1"/>
    <col min="2065" max="2065" width="11.42578125" style="757" bestFit="1" customWidth="1"/>
    <col min="2066" max="2270" width="9.140625" style="757"/>
    <col min="2271" max="2271" width="5.42578125" style="757" customWidth="1"/>
    <col min="2272" max="2272" width="34.5703125" style="757" customWidth="1"/>
    <col min="2273" max="2273" width="13.42578125" style="757" customWidth="1"/>
    <col min="2274" max="2274" width="11.7109375" style="757" customWidth="1"/>
    <col min="2275" max="2275" width="11.5703125" style="757" customWidth="1"/>
    <col min="2276" max="2276" width="11.7109375" style="757" customWidth="1"/>
    <col min="2277" max="2277" width="10.5703125" style="757" customWidth="1"/>
    <col min="2278" max="2279" width="11.7109375" style="757" customWidth="1"/>
    <col min="2280" max="2280" width="11.140625" style="757" customWidth="1"/>
    <col min="2281" max="2281" width="11.7109375" style="757" customWidth="1"/>
    <col min="2282" max="2320" width="0" style="757" hidden="1" customWidth="1"/>
    <col min="2321" max="2321" width="11.42578125" style="757" bestFit="1" customWidth="1"/>
    <col min="2322" max="2526" width="9.140625" style="757"/>
    <col min="2527" max="2527" width="5.42578125" style="757" customWidth="1"/>
    <col min="2528" max="2528" width="34.5703125" style="757" customWidth="1"/>
    <col min="2529" max="2529" width="13.42578125" style="757" customWidth="1"/>
    <col min="2530" max="2530" width="11.7109375" style="757" customWidth="1"/>
    <col min="2531" max="2531" width="11.5703125" style="757" customWidth="1"/>
    <col min="2532" max="2532" width="11.7109375" style="757" customWidth="1"/>
    <col min="2533" max="2533" width="10.5703125" style="757" customWidth="1"/>
    <col min="2534" max="2535" width="11.7109375" style="757" customWidth="1"/>
    <col min="2536" max="2536" width="11.140625" style="757" customWidth="1"/>
    <col min="2537" max="2537" width="11.7109375" style="757" customWidth="1"/>
    <col min="2538" max="2576" width="0" style="757" hidden="1" customWidth="1"/>
    <col min="2577" max="2577" width="11.42578125" style="757" bestFit="1" customWidth="1"/>
    <col min="2578" max="2782" width="9.140625" style="757"/>
    <col min="2783" max="2783" width="5.42578125" style="757" customWidth="1"/>
    <col min="2784" max="2784" width="34.5703125" style="757" customWidth="1"/>
    <col min="2785" max="2785" width="13.42578125" style="757" customWidth="1"/>
    <col min="2786" max="2786" width="11.7109375" style="757" customWidth="1"/>
    <col min="2787" max="2787" width="11.5703125" style="757" customWidth="1"/>
    <col min="2788" max="2788" width="11.7109375" style="757" customWidth="1"/>
    <col min="2789" max="2789" width="10.5703125" style="757" customWidth="1"/>
    <col min="2790" max="2791" width="11.7109375" style="757" customWidth="1"/>
    <col min="2792" max="2792" width="11.140625" style="757" customWidth="1"/>
    <col min="2793" max="2793" width="11.7109375" style="757" customWidth="1"/>
    <col min="2794" max="2832" width="0" style="757" hidden="1" customWidth="1"/>
    <col min="2833" max="2833" width="11.42578125" style="757" bestFit="1" customWidth="1"/>
    <col min="2834" max="3038" width="9.140625" style="757"/>
    <col min="3039" max="3039" width="5.42578125" style="757" customWidth="1"/>
    <col min="3040" max="3040" width="34.5703125" style="757" customWidth="1"/>
    <col min="3041" max="3041" width="13.42578125" style="757" customWidth="1"/>
    <col min="3042" max="3042" width="11.7109375" style="757" customWidth="1"/>
    <col min="3043" max="3043" width="11.5703125" style="757" customWidth="1"/>
    <col min="3044" max="3044" width="11.7109375" style="757" customWidth="1"/>
    <col min="3045" max="3045" width="10.5703125" style="757" customWidth="1"/>
    <col min="3046" max="3047" width="11.7109375" style="757" customWidth="1"/>
    <col min="3048" max="3048" width="11.140625" style="757" customWidth="1"/>
    <col min="3049" max="3049" width="11.7109375" style="757" customWidth="1"/>
    <col min="3050" max="3088" width="0" style="757" hidden="1" customWidth="1"/>
    <col min="3089" max="3089" width="11.42578125" style="757" bestFit="1" customWidth="1"/>
    <col min="3090" max="3294" width="9.140625" style="757"/>
    <col min="3295" max="3295" width="5.42578125" style="757" customWidth="1"/>
    <col min="3296" max="3296" width="34.5703125" style="757" customWidth="1"/>
    <col min="3297" max="3297" width="13.42578125" style="757" customWidth="1"/>
    <col min="3298" max="3298" width="11.7109375" style="757" customWidth="1"/>
    <col min="3299" max="3299" width="11.5703125" style="757" customWidth="1"/>
    <col min="3300" max="3300" width="11.7109375" style="757" customWidth="1"/>
    <col min="3301" max="3301" width="10.5703125" style="757" customWidth="1"/>
    <col min="3302" max="3303" width="11.7109375" style="757" customWidth="1"/>
    <col min="3304" max="3304" width="11.140625" style="757" customWidth="1"/>
    <col min="3305" max="3305" width="11.7109375" style="757" customWidth="1"/>
    <col min="3306" max="3344" width="0" style="757" hidden="1" customWidth="1"/>
    <col min="3345" max="3345" width="11.42578125" style="757" bestFit="1" customWidth="1"/>
    <col min="3346" max="3550" width="9.140625" style="757"/>
    <col min="3551" max="3551" width="5.42578125" style="757" customWidth="1"/>
    <col min="3552" max="3552" width="34.5703125" style="757" customWidth="1"/>
    <col min="3553" max="3553" width="13.42578125" style="757" customWidth="1"/>
    <col min="3554" max="3554" width="11.7109375" style="757" customWidth="1"/>
    <col min="3555" max="3555" width="11.5703125" style="757" customWidth="1"/>
    <col min="3556" max="3556" width="11.7109375" style="757" customWidth="1"/>
    <col min="3557" max="3557" width="10.5703125" style="757" customWidth="1"/>
    <col min="3558" max="3559" width="11.7109375" style="757" customWidth="1"/>
    <col min="3560" max="3560" width="11.140625" style="757" customWidth="1"/>
    <col min="3561" max="3561" width="11.7109375" style="757" customWidth="1"/>
    <col min="3562" max="3600" width="0" style="757" hidden="1" customWidth="1"/>
    <col min="3601" max="3601" width="11.42578125" style="757" bestFit="1" customWidth="1"/>
    <col min="3602" max="3806" width="9.140625" style="757"/>
    <col min="3807" max="3807" width="5.42578125" style="757" customWidth="1"/>
    <col min="3808" max="3808" width="34.5703125" style="757" customWidth="1"/>
    <col min="3809" max="3809" width="13.42578125" style="757" customWidth="1"/>
    <col min="3810" max="3810" width="11.7109375" style="757" customWidth="1"/>
    <col min="3811" max="3811" width="11.5703125" style="757" customWidth="1"/>
    <col min="3812" max="3812" width="11.7109375" style="757" customWidth="1"/>
    <col min="3813" max="3813" width="10.5703125" style="757" customWidth="1"/>
    <col min="3814" max="3815" width="11.7109375" style="757" customWidth="1"/>
    <col min="3816" max="3816" width="11.140625" style="757" customWidth="1"/>
    <col min="3817" max="3817" width="11.7109375" style="757" customWidth="1"/>
    <col min="3818" max="3856" width="0" style="757" hidden="1" customWidth="1"/>
    <col min="3857" max="3857" width="11.42578125" style="757" bestFit="1" customWidth="1"/>
    <col min="3858" max="4062" width="9.140625" style="757"/>
    <col min="4063" max="4063" width="5.42578125" style="757" customWidth="1"/>
    <col min="4064" max="4064" width="34.5703125" style="757" customWidth="1"/>
    <col min="4065" max="4065" width="13.42578125" style="757" customWidth="1"/>
    <col min="4066" max="4066" width="11.7109375" style="757" customWidth="1"/>
    <col min="4067" max="4067" width="11.5703125" style="757" customWidth="1"/>
    <col min="4068" max="4068" width="11.7109375" style="757" customWidth="1"/>
    <col min="4069" max="4069" width="10.5703125" style="757" customWidth="1"/>
    <col min="4070" max="4071" width="11.7109375" style="757" customWidth="1"/>
    <col min="4072" max="4072" width="11.140625" style="757" customWidth="1"/>
    <col min="4073" max="4073" width="11.7109375" style="757" customWidth="1"/>
    <col min="4074" max="4112" width="0" style="757" hidden="1" customWidth="1"/>
    <col min="4113" max="4113" width="11.42578125" style="757" bestFit="1" customWidth="1"/>
    <col min="4114" max="4318" width="9.140625" style="757"/>
    <col min="4319" max="4319" width="5.42578125" style="757" customWidth="1"/>
    <col min="4320" max="4320" width="34.5703125" style="757" customWidth="1"/>
    <col min="4321" max="4321" width="13.42578125" style="757" customWidth="1"/>
    <col min="4322" max="4322" width="11.7109375" style="757" customWidth="1"/>
    <col min="4323" max="4323" width="11.5703125" style="757" customWidth="1"/>
    <col min="4324" max="4324" width="11.7109375" style="757" customWidth="1"/>
    <col min="4325" max="4325" width="10.5703125" style="757" customWidth="1"/>
    <col min="4326" max="4327" width="11.7109375" style="757" customWidth="1"/>
    <col min="4328" max="4328" width="11.140625" style="757" customWidth="1"/>
    <col min="4329" max="4329" width="11.7109375" style="757" customWidth="1"/>
    <col min="4330" max="4368" width="0" style="757" hidden="1" customWidth="1"/>
    <col min="4369" max="4369" width="11.42578125" style="757" bestFit="1" customWidth="1"/>
    <col min="4370" max="4574" width="9.140625" style="757"/>
    <col min="4575" max="4575" width="5.42578125" style="757" customWidth="1"/>
    <col min="4576" max="4576" width="34.5703125" style="757" customWidth="1"/>
    <col min="4577" max="4577" width="13.42578125" style="757" customWidth="1"/>
    <col min="4578" max="4578" width="11.7109375" style="757" customWidth="1"/>
    <col min="4579" max="4579" width="11.5703125" style="757" customWidth="1"/>
    <col min="4580" max="4580" width="11.7109375" style="757" customWidth="1"/>
    <col min="4581" max="4581" width="10.5703125" style="757" customWidth="1"/>
    <col min="4582" max="4583" width="11.7109375" style="757" customWidth="1"/>
    <col min="4584" max="4584" width="11.140625" style="757" customWidth="1"/>
    <col min="4585" max="4585" width="11.7109375" style="757" customWidth="1"/>
    <col min="4586" max="4624" width="0" style="757" hidden="1" customWidth="1"/>
    <col min="4625" max="4625" width="11.42578125" style="757" bestFit="1" customWidth="1"/>
    <col min="4626" max="4830" width="9.140625" style="757"/>
    <col min="4831" max="4831" width="5.42578125" style="757" customWidth="1"/>
    <col min="4832" max="4832" width="34.5703125" style="757" customWidth="1"/>
    <col min="4833" max="4833" width="13.42578125" style="757" customWidth="1"/>
    <col min="4834" max="4834" width="11.7109375" style="757" customWidth="1"/>
    <col min="4835" max="4835" width="11.5703125" style="757" customWidth="1"/>
    <col min="4836" max="4836" width="11.7109375" style="757" customWidth="1"/>
    <col min="4837" max="4837" width="10.5703125" style="757" customWidth="1"/>
    <col min="4838" max="4839" width="11.7109375" style="757" customWidth="1"/>
    <col min="4840" max="4840" width="11.140625" style="757" customWidth="1"/>
    <col min="4841" max="4841" width="11.7109375" style="757" customWidth="1"/>
    <col min="4842" max="4880" width="0" style="757" hidden="1" customWidth="1"/>
    <col min="4881" max="4881" width="11.42578125" style="757" bestFit="1" customWidth="1"/>
    <col min="4882" max="5086" width="9.140625" style="757"/>
    <col min="5087" max="5087" width="5.42578125" style="757" customWidth="1"/>
    <col min="5088" max="5088" width="34.5703125" style="757" customWidth="1"/>
    <col min="5089" max="5089" width="13.42578125" style="757" customWidth="1"/>
    <col min="5090" max="5090" width="11.7109375" style="757" customWidth="1"/>
    <col min="5091" max="5091" width="11.5703125" style="757" customWidth="1"/>
    <col min="5092" max="5092" width="11.7109375" style="757" customWidth="1"/>
    <col min="5093" max="5093" width="10.5703125" style="757" customWidth="1"/>
    <col min="5094" max="5095" width="11.7109375" style="757" customWidth="1"/>
    <col min="5096" max="5096" width="11.140625" style="757" customWidth="1"/>
    <col min="5097" max="5097" width="11.7109375" style="757" customWidth="1"/>
    <col min="5098" max="5136" width="0" style="757" hidden="1" customWidth="1"/>
    <col min="5137" max="5137" width="11.42578125" style="757" bestFit="1" customWidth="1"/>
    <col min="5138" max="5342" width="9.140625" style="757"/>
    <col min="5343" max="5343" width="5.42578125" style="757" customWidth="1"/>
    <col min="5344" max="5344" width="34.5703125" style="757" customWidth="1"/>
    <col min="5345" max="5345" width="13.42578125" style="757" customWidth="1"/>
    <col min="5346" max="5346" width="11.7109375" style="757" customWidth="1"/>
    <col min="5347" max="5347" width="11.5703125" style="757" customWidth="1"/>
    <col min="5348" max="5348" width="11.7109375" style="757" customWidth="1"/>
    <col min="5349" max="5349" width="10.5703125" style="757" customWidth="1"/>
    <col min="5350" max="5351" width="11.7109375" style="757" customWidth="1"/>
    <col min="5352" max="5352" width="11.140625" style="757" customWidth="1"/>
    <col min="5353" max="5353" width="11.7109375" style="757" customWidth="1"/>
    <col min="5354" max="5392" width="0" style="757" hidden="1" customWidth="1"/>
    <col min="5393" max="5393" width="11.42578125" style="757" bestFit="1" customWidth="1"/>
    <col min="5394" max="5598" width="9.140625" style="757"/>
    <col min="5599" max="5599" width="5.42578125" style="757" customWidth="1"/>
    <col min="5600" max="5600" width="34.5703125" style="757" customWidth="1"/>
    <col min="5601" max="5601" width="13.42578125" style="757" customWidth="1"/>
    <col min="5602" max="5602" width="11.7109375" style="757" customWidth="1"/>
    <col min="5603" max="5603" width="11.5703125" style="757" customWidth="1"/>
    <col min="5604" max="5604" width="11.7109375" style="757" customWidth="1"/>
    <col min="5605" max="5605" width="10.5703125" style="757" customWidth="1"/>
    <col min="5606" max="5607" width="11.7109375" style="757" customWidth="1"/>
    <col min="5608" max="5608" width="11.140625" style="757" customWidth="1"/>
    <col min="5609" max="5609" width="11.7109375" style="757" customWidth="1"/>
    <col min="5610" max="5648" width="0" style="757" hidden="1" customWidth="1"/>
    <col min="5649" max="5649" width="11.42578125" style="757" bestFit="1" customWidth="1"/>
    <col min="5650" max="5854" width="9.140625" style="757"/>
    <col min="5855" max="5855" width="5.42578125" style="757" customWidth="1"/>
    <col min="5856" max="5856" width="34.5703125" style="757" customWidth="1"/>
    <col min="5857" max="5857" width="13.42578125" style="757" customWidth="1"/>
    <col min="5858" max="5858" width="11.7109375" style="757" customWidth="1"/>
    <col min="5859" max="5859" width="11.5703125" style="757" customWidth="1"/>
    <col min="5860" max="5860" width="11.7109375" style="757" customWidth="1"/>
    <col min="5861" max="5861" width="10.5703125" style="757" customWidth="1"/>
    <col min="5862" max="5863" width="11.7109375" style="757" customWidth="1"/>
    <col min="5864" max="5864" width="11.140625" style="757" customWidth="1"/>
    <col min="5865" max="5865" width="11.7109375" style="757" customWidth="1"/>
    <col min="5866" max="5904" width="0" style="757" hidden="1" customWidth="1"/>
    <col min="5905" max="5905" width="11.42578125" style="757" bestFit="1" customWidth="1"/>
    <col min="5906" max="6110" width="9.140625" style="757"/>
    <col min="6111" max="6111" width="5.42578125" style="757" customWidth="1"/>
    <col min="6112" max="6112" width="34.5703125" style="757" customWidth="1"/>
    <col min="6113" max="6113" width="13.42578125" style="757" customWidth="1"/>
    <col min="6114" max="6114" width="11.7109375" style="757" customWidth="1"/>
    <col min="6115" max="6115" width="11.5703125" style="757" customWidth="1"/>
    <col min="6116" max="6116" width="11.7109375" style="757" customWidth="1"/>
    <col min="6117" max="6117" width="10.5703125" style="757" customWidth="1"/>
    <col min="6118" max="6119" width="11.7109375" style="757" customWidth="1"/>
    <col min="6120" max="6120" width="11.140625" style="757" customWidth="1"/>
    <col min="6121" max="6121" width="11.7109375" style="757" customWidth="1"/>
    <col min="6122" max="6160" width="0" style="757" hidden="1" customWidth="1"/>
    <col min="6161" max="6161" width="11.42578125" style="757" bestFit="1" customWidth="1"/>
    <col min="6162" max="6366" width="9.140625" style="757"/>
    <col min="6367" max="6367" width="5.42578125" style="757" customWidth="1"/>
    <col min="6368" max="6368" width="34.5703125" style="757" customWidth="1"/>
    <col min="6369" max="6369" width="13.42578125" style="757" customWidth="1"/>
    <col min="6370" max="6370" width="11.7109375" style="757" customWidth="1"/>
    <col min="6371" max="6371" width="11.5703125" style="757" customWidth="1"/>
    <col min="6372" max="6372" width="11.7109375" style="757" customWidth="1"/>
    <col min="6373" max="6373" width="10.5703125" style="757" customWidth="1"/>
    <col min="6374" max="6375" width="11.7109375" style="757" customWidth="1"/>
    <col min="6376" max="6376" width="11.140625" style="757" customWidth="1"/>
    <col min="6377" max="6377" width="11.7109375" style="757" customWidth="1"/>
    <col min="6378" max="6416" width="0" style="757" hidden="1" customWidth="1"/>
    <col min="6417" max="6417" width="11.42578125" style="757" bestFit="1" customWidth="1"/>
    <col min="6418" max="6622" width="9.140625" style="757"/>
    <col min="6623" max="6623" width="5.42578125" style="757" customWidth="1"/>
    <col min="6624" max="6624" width="34.5703125" style="757" customWidth="1"/>
    <col min="6625" max="6625" width="13.42578125" style="757" customWidth="1"/>
    <col min="6626" max="6626" width="11.7109375" style="757" customWidth="1"/>
    <col min="6627" max="6627" width="11.5703125" style="757" customWidth="1"/>
    <col min="6628" max="6628" width="11.7109375" style="757" customWidth="1"/>
    <col min="6629" max="6629" width="10.5703125" style="757" customWidth="1"/>
    <col min="6630" max="6631" width="11.7109375" style="757" customWidth="1"/>
    <col min="6632" max="6632" width="11.140625" style="757" customWidth="1"/>
    <col min="6633" max="6633" width="11.7109375" style="757" customWidth="1"/>
    <col min="6634" max="6672" width="0" style="757" hidden="1" customWidth="1"/>
    <col min="6673" max="6673" width="11.42578125" style="757" bestFit="1" customWidth="1"/>
    <col min="6674" max="6878" width="9.140625" style="757"/>
    <col min="6879" max="6879" width="5.42578125" style="757" customWidth="1"/>
    <col min="6880" max="6880" width="34.5703125" style="757" customWidth="1"/>
    <col min="6881" max="6881" width="13.42578125" style="757" customWidth="1"/>
    <col min="6882" max="6882" width="11.7109375" style="757" customWidth="1"/>
    <col min="6883" max="6883" width="11.5703125" style="757" customWidth="1"/>
    <col min="6884" max="6884" width="11.7109375" style="757" customWidth="1"/>
    <col min="6885" max="6885" width="10.5703125" style="757" customWidth="1"/>
    <col min="6886" max="6887" width="11.7109375" style="757" customWidth="1"/>
    <col min="6888" max="6888" width="11.140625" style="757" customWidth="1"/>
    <col min="6889" max="6889" width="11.7109375" style="757" customWidth="1"/>
    <col min="6890" max="6928" width="0" style="757" hidden="1" customWidth="1"/>
    <col min="6929" max="6929" width="11.42578125" style="757" bestFit="1" customWidth="1"/>
    <col min="6930" max="7134" width="9.140625" style="757"/>
    <col min="7135" max="7135" width="5.42578125" style="757" customWidth="1"/>
    <col min="7136" max="7136" width="34.5703125" style="757" customWidth="1"/>
    <col min="7137" max="7137" width="13.42578125" style="757" customWidth="1"/>
    <col min="7138" max="7138" width="11.7109375" style="757" customWidth="1"/>
    <col min="7139" max="7139" width="11.5703125" style="757" customWidth="1"/>
    <col min="7140" max="7140" width="11.7109375" style="757" customWidth="1"/>
    <col min="7141" max="7141" width="10.5703125" style="757" customWidth="1"/>
    <col min="7142" max="7143" width="11.7109375" style="757" customWidth="1"/>
    <col min="7144" max="7144" width="11.140625" style="757" customWidth="1"/>
    <col min="7145" max="7145" width="11.7109375" style="757" customWidth="1"/>
    <col min="7146" max="7184" width="0" style="757" hidden="1" customWidth="1"/>
    <col min="7185" max="7185" width="11.42578125" style="757" bestFit="1" customWidth="1"/>
    <col min="7186" max="7390" width="9.140625" style="757"/>
    <col min="7391" max="7391" width="5.42578125" style="757" customWidth="1"/>
    <col min="7392" max="7392" width="34.5703125" style="757" customWidth="1"/>
    <col min="7393" max="7393" width="13.42578125" style="757" customWidth="1"/>
    <col min="7394" max="7394" width="11.7109375" style="757" customWidth="1"/>
    <col min="7395" max="7395" width="11.5703125" style="757" customWidth="1"/>
    <col min="7396" max="7396" width="11.7109375" style="757" customWidth="1"/>
    <col min="7397" max="7397" width="10.5703125" style="757" customWidth="1"/>
    <col min="7398" max="7399" width="11.7109375" style="757" customWidth="1"/>
    <col min="7400" max="7400" width="11.140625" style="757" customWidth="1"/>
    <col min="7401" max="7401" width="11.7109375" style="757" customWidth="1"/>
    <col min="7402" max="7440" width="0" style="757" hidden="1" customWidth="1"/>
    <col min="7441" max="7441" width="11.42578125" style="757" bestFit="1" customWidth="1"/>
    <col min="7442" max="7646" width="9.140625" style="757"/>
    <col min="7647" max="7647" width="5.42578125" style="757" customWidth="1"/>
    <col min="7648" max="7648" width="34.5703125" style="757" customWidth="1"/>
    <col min="7649" max="7649" width="13.42578125" style="757" customWidth="1"/>
    <col min="7650" max="7650" width="11.7109375" style="757" customWidth="1"/>
    <col min="7651" max="7651" width="11.5703125" style="757" customWidth="1"/>
    <col min="7652" max="7652" width="11.7109375" style="757" customWidth="1"/>
    <col min="7653" max="7653" width="10.5703125" style="757" customWidth="1"/>
    <col min="7654" max="7655" width="11.7109375" style="757" customWidth="1"/>
    <col min="7656" max="7656" width="11.140625" style="757" customWidth="1"/>
    <col min="7657" max="7657" width="11.7109375" style="757" customWidth="1"/>
    <col min="7658" max="7696" width="0" style="757" hidden="1" customWidth="1"/>
    <col min="7697" max="7697" width="11.42578125" style="757" bestFit="1" customWidth="1"/>
    <col min="7698" max="7902" width="9.140625" style="757"/>
    <col min="7903" max="7903" width="5.42578125" style="757" customWidth="1"/>
    <col min="7904" max="7904" width="34.5703125" style="757" customWidth="1"/>
    <col min="7905" max="7905" width="13.42578125" style="757" customWidth="1"/>
    <col min="7906" max="7906" width="11.7109375" style="757" customWidth="1"/>
    <col min="7907" max="7907" width="11.5703125" style="757" customWidth="1"/>
    <col min="7908" max="7908" width="11.7109375" style="757" customWidth="1"/>
    <col min="7909" max="7909" width="10.5703125" style="757" customWidth="1"/>
    <col min="7910" max="7911" width="11.7109375" style="757" customWidth="1"/>
    <col min="7912" max="7912" width="11.140625" style="757" customWidth="1"/>
    <col min="7913" max="7913" width="11.7109375" style="757" customWidth="1"/>
    <col min="7914" max="7952" width="0" style="757" hidden="1" customWidth="1"/>
    <col min="7953" max="7953" width="11.42578125" style="757" bestFit="1" customWidth="1"/>
    <col min="7954" max="8158" width="9.140625" style="757"/>
    <col min="8159" max="8159" width="5.42578125" style="757" customWidth="1"/>
    <col min="8160" max="8160" width="34.5703125" style="757" customWidth="1"/>
    <col min="8161" max="8161" width="13.42578125" style="757" customWidth="1"/>
    <col min="8162" max="8162" width="11.7109375" style="757" customWidth="1"/>
    <col min="8163" max="8163" width="11.5703125" style="757" customWidth="1"/>
    <col min="8164" max="8164" width="11.7109375" style="757" customWidth="1"/>
    <col min="8165" max="8165" width="10.5703125" style="757" customWidth="1"/>
    <col min="8166" max="8167" width="11.7109375" style="757" customWidth="1"/>
    <col min="8168" max="8168" width="11.140625" style="757" customWidth="1"/>
    <col min="8169" max="8169" width="11.7109375" style="757" customWidth="1"/>
    <col min="8170" max="8208" width="0" style="757" hidden="1" customWidth="1"/>
    <col min="8209" max="8209" width="11.42578125" style="757" bestFit="1" customWidth="1"/>
    <col min="8210" max="8414" width="9.140625" style="757"/>
    <col min="8415" max="8415" width="5.42578125" style="757" customWidth="1"/>
    <col min="8416" max="8416" width="34.5703125" style="757" customWidth="1"/>
    <col min="8417" max="8417" width="13.42578125" style="757" customWidth="1"/>
    <col min="8418" max="8418" width="11.7109375" style="757" customWidth="1"/>
    <col min="8419" max="8419" width="11.5703125" style="757" customWidth="1"/>
    <col min="8420" max="8420" width="11.7109375" style="757" customWidth="1"/>
    <col min="8421" max="8421" width="10.5703125" style="757" customWidth="1"/>
    <col min="8422" max="8423" width="11.7109375" style="757" customWidth="1"/>
    <col min="8424" max="8424" width="11.140625" style="757" customWidth="1"/>
    <col min="8425" max="8425" width="11.7109375" style="757" customWidth="1"/>
    <col min="8426" max="8464" width="0" style="757" hidden="1" customWidth="1"/>
    <col min="8465" max="8465" width="11.42578125" style="757" bestFit="1" customWidth="1"/>
    <col min="8466" max="8670" width="9.140625" style="757"/>
    <col min="8671" max="8671" width="5.42578125" style="757" customWidth="1"/>
    <col min="8672" max="8672" width="34.5703125" style="757" customWidth="1"/>
    <col min="8673" max="8673" width="13.42578125" style="757" customWidth="1"/>
    <col min="8674" max="8674" width="11.7109375" style="757" customWidth="1"/>
    <col min="8675" max="8675" width="11.5703125" style="757" customWidth="1"/>
    <col min="8676" max="8676" width="11.7109375" style="757" customWidth="1"/>
    <col min="8677" max="8677" width="10.5703125" style="757" customWidth="1"/>
    <col min="8678" max="8679" width="11.7109375" style="757" customWidth="1"/>
    <col min="8680" max="8680" width="11.140625" style="757" customWidth="1"/>
    <col min="8681" max="8681" width="11.7109375" style="757" customWidth="1"/>
    <col min="8682" max="8720" width="0" style="757" hidden="1" customWidth="1"/>
    <col min="8721" max="8721" width="11.42578125" style="757" bestFit="1" customWidth="1"/>
    <col min="8722" max="8926" width="9.140625" style="757"/>
    <col min="8927" max="8927" width="5.42578125" style="757" customWidth="1"/>
    <col min="8928" max="8928" width="34.5703125" style="757" customWidth="1"/>
    <col min="8929" max="8929" width="13.42578125" style="757" customWidth="1"/>
    <col min="8930" max="8930" width="11.7109375" style="757" customWidth="1"/>
    <col min="8931" max="8931" width="11.5703125" style="757" customWidth="1"/>
    <col min="8932" max="8932" width="11.7109375" style="757" customWidth="1"/>
    <col min="8933" max="8933" width="10.5703125" style="757" customWidth="1"/>
    <col min="8934" max="8935" width="11.7109375" style="757" customWidth="1"/>
    <col min="8936" max="8936" width="11.140625" style="757" customWidth="1"/>
    <col min="8937" max="8937" width="11.7109375" style="757" customWidth="1"/>
    <col min="8938" max="8976" width="0" style="757" hidden="1" customWidth="1"/>
    <col min="8977" max="8977" width="11.42578125" style="757" bestFit="1" customWidth="1"/>
    <col min="8978" max="9182" width="9.140625" style="757"/>
    <col min="9183" max="9183" width="5.42578125" style="757" customWidth="1"/>
    <col min="9184" max="9184" width="34.5703125" style="757" customWidth="1"/>
    <col min="9185" max="9185" width="13.42578125" style="757" customWidth="1"/>
    <col min="9186" max="9186" width="11.7109375" style="757" customWidth="1"/>
    <col min="9187" max="9187" width="11.5703125" style="757" customWidth="1"/>
    <col min="9188" max="9188" width="11.7109375" style="757" customWidth="1"/>
    <col min="9189" max="9189" width="10.5703125" style="757" customWidth="1"/>
    <col min="9190" max="9191" width="11.7109375" style="757" customWidth="1"/>
    <col min="9192" max="9192" width="11.140625" style="757" customWidth="1"/>
    <col min="9193" max="9193" width="11.7109375" style="757" customWidth="1"/>
    <col min="9194" max="9232" width="0" style="757" hidden="1" customWidth="1"/>
    <col min="9233" max="9233" width="11.42578125" style="757" bestFit="1" customWidth="1"/>
    <col min="9234" max="9438" width="9.140625" style="757"/>
    <col min="9439" max="9439" width="5.42578125" style="757" customWidth="1"/>
    <col min="9440" max="9440" width="34.5703125" style="757" customWidth="1"/>
    <col min="9441" max="9441" width="13.42578125" style="757" customWidth="1"/>
    <col min="9442" max="9442" width="11.7109375" style="757" customWidth="1"/>
    <col min="9443" max="9443" width="11.5703125" style="757" customWidth="1"/>
    <col min="9444" max="9444" width="11.7109375" style="757" customWidth="1"/>
    <col min="9445" max="9445" width="10.5703125" style="757" customWidth="1"/>
    <col min="9446" max="9447" width="11.7109375" style="757" customWidth="1"/>
    <col min="9448" max="9448" width="11.140625" style="757" customWidth="1"/>
    <col min="9449" max="9449" width="11.7109375" style="757" customWidth="1"/>
    <col min="9450" max="9488" width="0" style="757" hidden="1" customWidth="1"/>
    <col min="9489" max="9489" width="11.42578125" style="757" bestFit="1" customWidth="1"/>
    <col min="9490" max="9694" width="9.140625" style="757"/>
    <col min="9695" max="9695" width="5.42578125" style="757" customWidth="1"/>
    <col min="9696" max="9696" width="34.5703125" style="757" customWidth="1"/>
    <col min="9697" max="9697" width="13.42578125" style="757" customWidth="1"/>
    <col min="9698" max="9698" width="11.7109375" style="757" customWidth="1"/>
    <col min="9699" max="9699" width="11.5703125" style="757" customWidth="1"/>
    <col min="9700" max="9700" width="11.7109375" style="757" customWidth="1"/>
    <col min="9701" max="9701" width="10.5703125" style="757" customWidth="1"/>
    <col min="9702" max="9703" width="11.7109375" style="757" customWidth="1"/>
    <col min="9704" max="9704" width="11.140625" style="757" customWidth="1"/>
    <col min="9705" max="9705" width="11.7109375" style="757" customWidth="1"/>
    <col min="9706" max="9744" width="0" style="757" hidden="1" customWidth="1"/>
    <col min="9745" max="9745" width="11.42578125" style="757" bestFit="1" customWidth="1"/>
    <col min="9746" max="9950" width="9.140625" style="757"/>
    <col min="9951" max="9951" width="5.42578125" style="757" customWidth="1"/>
    <col min="9952" max="9952" width="34.5703125" style="757" customWidth="1"/>
    <col min="9953" max="9953" width="13.42578125" style="757" customWidth="1"/>
    <col min="9954" max="9954" width="11.7109375" style="757" customWidth="1"/>
    <col min="9955" max="9955" width="11.5703125" style="757" customWidth="1"/>
    <col min="9956" max="9956" width="11.7109375" style="757" customWidth="1"/>
    <col min="9957" max="9957" width="10.5703125" style="757" customWidth="1"/>
    <col min="9958" max="9959" width="11.7109375" style="757" customWidth="1"/>
    <col min="9960" max="9960" width="11.140625" style="757" customWidth="1"/>
    <col min="9961" max="9961" width="11.7109375" style="757" customWidth="1"/>
    <col min="9962" max="10000" width="0" style="757" hidden="1" customWidth="1"/>
    <col min="10001" max="10001" width="11.42578125" style="757" bestFit="1" customWidth="1"/>
    <col min="10002" max="10206" width="9.140625" style="757"/>
    <col min="10207" max="10207" width="5.42578125" style="757" customWidth="1"/>
    <col min="10208" max="10208" width="34.5703125" style="757" customWidth="1"/>
    <col min="10209" max="10209" width="13.42578125" style="757" customWidth="1"/>
    <col min="10210" max="10210" width="11.7109375" style="757" customWidth="1"/>
    <col min="10211" max="10211" width="11.5703125" style="757" customWidth="1"/>
    <col min="10212" max="10212" width="11.7109375" style="757" customWidth="1"/>
    <col min="10213" max="10213" width="10.5703125" style="757" customWidth="1"/>
    <col min="10214" max="10215" width="11.7109375" style="757" customWidth="1"/>
    <col min="10216" max="10216" width="11.140625" style="757" customWidth="1"/>
    <col min="10217" max="10217" width="11.7109375" style="757" customWidth="1"/>
    <col min="10218" max="10256" width="0" style="757" hidden="1" customWidth="1"/>
    <col min="10257" max="10257" width="11.42578125" style="757" bestFit="1" customWidth="1"/>
    <col min="10258" max="10462" width="9.140625" style="757"/>
    <col min="10463" max="10463" width="5.42578125" style="757" customWidth="1"/>
    <col min="10464" max="10464" width="34.5703125" style="757" customWidth="1"/>
    <col min="10465" max="10465" width="13.42578125" style="757" customWidth="1"/>
    <col min="10466" max="10466" width="11.7109375" style="757" customWidth="1"/>
    <col min="10467" max="10467" width="11.5703125" style="757" customWidth="1"/>
    <col min="10468" max="10468" width="11.7109375" style="757" customWidth="1"/>
    <col min="10469" max="10469" width="10.5703125" style="757" customWidth="1"/>
    <col min="10470" max="10471" width="11.7109375" style="757" customWidth="1"/>
    <col min="10472" max="10472" width="11.140625" style="757" customWidth="1"/>
    <col min="10473" max="10473" width="11.7109375" style="757" customWidth="1"/>
    <col min="10474" max="10512" width="0" style="757" hidden="1" customWidth="1"/>
    <col min="10513" max="10513" width="11.42578125" style="757" bestFit="1" customWidth="1"/>
    <col min="10514" max="10718" width="9.140625" style="757"/>
    <col min="10719" max="10719" width="5.42578125" style="757" customWidth="1"/>
    <col min="10720" max="10720" width="34.5703125" style="757" customWidth="1"/>
    <col min="10721" max="10721" width="13.42578125" style="757" customWidth="1"/>
    <col min="10722" max="10722" width="11.7109375" style="757" customWidth="1"/>
    <col min="10723" max="10723" width="11.5703125" style="757" customWidth="1"/>
    <col min="10724" max="10724" width="11.7109375" style="757" customWidth="1"/>
    <col min="10725" max="10725" width="10.5703125" style="757" customWidth="1"/>
    <col min="10726" max="10727" width="11.7109375" style="757" customWidth="1"/>
    <col min="10728" max="10728" width="11.140625" style="757" customWidth="1"/>
    <col min="10729" max="10729" width="11.7109375" style="757" customWidth="1"/>
    <col min="10730" max="10768" width="0" style="757" hidden="1" customWidth="1"/>
    <col min="10769" max="10769" width="11.42578125" style="757" bestFit="1" customWidth="1"/>
    <col min="10770" max="10974" width="9.140625" style="757"/>
    <col min="10975" max="10975" width="5.42578125" style="757" customWidth="1"/>
    <col min="10976" max="10976" width="34.5703125" style="757" customWidth="1"/>
    <col min="10977" max="10977" width="13.42578125" style="757" customWidth="1"/>
    <col min="10978" max="10978" width="11.7109375" style="757" customWidth="1"/>
    <col min="10979" max="10979" width="11.5703125" style="757" customWidth="1"/>
    <col min="10980" max="10980" width="11.7109375" style="757" customWidth="1"/>
    <col min="10981" max="10981" width="10.5703125" style="757" customWidth="1"/>
    <col min="10982" max="10983" width="11.7109375" style="757" customWidth="1"/>
    <col min="10984" max="10984" width="11.140625" style="757" customWidth="1"/>
    <col min="10985" max="10985" width="11.7109375" style="757" customWidth="1"/>
    <col min="10986" max="11024" width="0" style="757" hidden="1" customWidth="1"/>
    <col min="11025" max="11025" width="11.42578125" style="757" bestFit="1" customWidth="1"/>
    <col min="11026" max="11230" width="9.140625" style="757"/>
    <col min="11231" max="11231" width="5.42578125" style="757" customWidth="1"/>
    <col min="11232" max="11232" width="34.5703125" style="757" customWidth="1"/>
    <col min="11233" max="11233" width="13.42578125" style="757" customWidth="1"/>
    <col min="11234" max="11234" width="11.7109375" style="757" customWidth="1"/>
    <col min="11235" max="11235" width="11.5703125" style="757" customWidth="1"/>
    <col min="11236" max="11236" width="11.7109375" style="757" customWidth="1"/>
    <col min="11237" max="11237" width="10.5703125" style="757" customWidth="1"/>
    <col min="11238" max="11239" width="11.7109375" style="757" customWidth="1"/>
    <col min="11240" max="11240" width="11.140625" style="757" customWidth="1"/>
    <col min="11241" max="11241" width="11.7109375" style="757" customWidth="1"/>
    <col min="11242" max="11280" width="0" style="757" hidden="1" customWidth="1"/>
    <col min="11281" max="11281" width="11.42578125" style="757" bestFit="1" customWidth="1"/>
    <col min="11282" max="11486" width="9.140625" style="757"/>
    <col min="11487" max="11487" width="5.42578125" style="757" customWidth="1"/>
    <col min="11488" max="11488" width="34.5703125" style="757" customWidth="1"/>
    <col min="11489" max="11489" width="13.42578125" style="757" customWidth="1"/>
    <col min="11490" max="11490" width="11.7109375" style="757" customWidth="1"/>
    <col min="11491" max="11491" width="11.5703125" style="757" customWidth="1"/>
    <col min="11492" max="11492" width="11.7109375" style="757" customWidth="1"/>
    <col min="11493" max="11493" width="10.5703125" style="757" customWidth="1"/>
    <col min="11494" max="11495" width="11.7109375" style="757" customWidth="1"/>
    <col min="11496" max="11496" width="11.140625" style="757" customWidth="1"/>
    <col min="11497" max="11497" width="11.7109375" style="757" customWidth="1"/>
    <col min="11498" max="11536" width="0" style="757" hidden="1" customWidth="1"/>
    <col min="11537" max="11537" width="11.42578125" style="757" bestFit="1" customWidth="1"/>
    <col min="11538" max="11742" width="9.140625" style="757"/>
    <col min="11743" max="11743" width="5.42578125" style="757" customWidth="1"/>
    <col min="11744" max="11744" width="34.5703125" style="757" customWidth="1"/>
    <col min="11745" max="11745" width="13.42578125" style="757" customWidth="1"/>
    <col min="11746" max="11746" width="11.7109375" style="757" customWidth="1"/>
    <col min="11747" max="11747" width="11.5703125" style="757" customWidth="1"/>
    <col min="11748" max="11748" width="11.7109375" style="757" customWidth="1"/>
    <col min="11749" max="11749" width="10.5703125" style="757" customWidth="1"/>
    <col min="11750" max="11751" width="11.7109375" style="757" customWidth="1"/>
    <col min="11752" max="11752" width="11.140625" style="757" customWidth="1"/>
    <col min="11753" max="11753" width="11.7109375" style="757" customWidth="1"/>
    <col min="11754" max="11792" width="0" style="757" hidden="1" customWidth="1"/>
    <col min="11793" max="11793" width="11.42578125" style="757" bestFit="1" customWidth="1"/>
    <col min="11794" max="11998" width="9.140625" style="757"/>
    <col min="11999" max="11999" width="5.42578125" style="757" customWidth="1"/>
    <col min="12000" max="12000" width="34.5703125" style="757" customWidth="1"/>
    <col min="12001" max="12001" width="13.42578125" style="757" customWidth="1"/>
    <col min="12002" max="12002" width="11.7109375" style="757" customWidth="1"/>
    <col min="12003" max="12003" width="11.5703125" style="757" customWidth="1"/>
    <col min="12004" max="12004" width="11.7109375" style="757" customWidth="1"/>
    <col min="12005" max="12005" width="10.5703125" style="757" customWidth="1"/>
    <col min="12006" max="12007" width="11.7109375" style="757" customWidth="1"/>
    <col min="12008" max="12008" width="11.140625" style="757" customWidth="1"/>
    <col min="12009" max="12009" width="11.7109375" style="757" customWidth="1"/>
    <col min="12010" max="12048" width="0" style="757" hidden="1" customWidth="1"/>
    <col min="12049" max="12049" width="11.42578125" style="757" bestFit="1" customWidth="1"/>
    <col min="12050" max="12254" width="9.140625" style="757"/>
    <col min="12255" max="12255" width="5.42578125" style="757" customWidth="1"/>
    <col min="12256" max="12256" width="34.5703125" style="757" customWidth="1"/>
    <col min="12257" max="12257" width="13.42578125" style="757" customWidth="1"/>
    <col min="12258" max="12258" width="11.7109375" style="757" customWidth="1"/>
    <col min="12259" max="12259" width="11.5703125" style="757" customWidth="1"/>
    <col min="12260" max="12260" width="11.7109375" style="757" customWidth="1"/>
    <col min="12261" max="12261" width="10.5703125" style="757" customWidth="1"/>
    <col min="12262" max="12263" width="11.7109375" style="757" customWidth="1"/>
    <col min="12264" max="12264" width="11.140625" style="757" customWidth="1"/>
    <col min="12265" max="12265" width="11.7109375" style="757" customWidth="1"/>
    <col min="12266" max="12304" width="0" style="757" hidden="1" customWidth="1"/>
    <col min="12305" max="12305" width="11.42578125" style="757" bestFit="1" customWidth="1"/>
    <col min="12306" max="12510" width="9.140625" style="757"/>
    <col min="12511" max="12511" width="5.42578125" style="757" customWidth="1"/>
    <col min="12512" max="12512" width="34.5703125" style="757" customWidth="1"/>
    <col min="12513" max="12513" width="13.42578125" style="757" customWidth="1"/>
    <col min="12514" max="12514" width="11.7109375" style="757" customWidth="1"/>
    <col min="12515" max="12515" width="11.5703125" style="757" customWidth="1"/>
    <col min="12516" max="12516" width="11.7109375" style="757" customWidth="1"/>
    <col min="12517" max="12517" width="10.5703125" style="757" customWidth="1"/>
    <col min="12518" max="12519" width="11.7109375" style="757" customWidth="1"/>
    <col min="12520" max="12520" width="11.140625" style="757" customWidth="1"/>
    <col min="12521" max="12521" width="11.7109375" style="757" customWidth="1"/>
    <col min="12522" max="12560" width="0" style="757" hidden="1" customWidth="1"/>
    <col min="12561" max="12561" width="11.42578125" style="757" bestFit="1" customWidth="1"/>
    <col min="12562" max="12766" width="9.140625" style="757"/>
    <col min="12767" max="12767" width="5.42578125" style="757" customWidth="1"/>
    <col min="12768" max="12768" width="34.5703125" style="757" customWidth="1"/>
    <col min="12769" max="12769" width="13.42578125" style="757" customWidth="1"/>
    <col min="12770" max="12770" width="11.7109375" style="757" customWidth="1"/>
    <col min="12771" max="12771" width="11.5703125" style="757" customWidth="1"/>
    <col min="12772" max="12772" width="11.7109375" style="757" customWidth="1"/>
    <col min="12773" max="12773" width="10.5703125" style="757" customWidth="1"/>
    <col min="12774" max="12775" width="11.7109375" style="757" customWidth="1"/>
    <col min="12776" max="12776" width="11.140625" style="757" customWidth="1"/>
    <col min="12777" max="12777" width="11.7109375" style="757" customWidth="1"/>
    <col min="12778" max="12816" width="0" style="757" hidden="1" customWidth="1"/>
    <col min="12817" max="12817" width="11.42578125" style="757" bestFit="1" customWidth="1"/>
    <col min="12818" max="13022" width="9.140625" style="757"/>
    <col min="13023" max="13023" width="5.42578125" style="757" customWidth="1"/>
    <col min="13024" max="13024" width="34.5703125" style="757" customWidth="1"/>
    <col min="13025" max="13025" width="13.42578125" style="757" customWidth="1"/>
    <col min="13026" max="13026" width="11.7109375" style="757" customWidth="1"/>
    <col min="13027" max="13027" width="11.5703125" style="757" customWidth="1"/>
    <col min="13028" max="13028" width="11.7109375" style="757" customWidth="1"/>
    <col min="13029" max="13029" width="10.5703125" style="757" customWidth="1"/>
    <col min="13030" max="13031" width="11.7109375" style="757" customWidth="1"/>
    <col min="13032" max="13032" width="11.140625" style="757" customWidth="1"/>
    <col min="13033" max="13033" width="11.7109375" style="757" customWidth="1"/>
    <col min="13034" max="13072" width="0" style="757" hidden="1" customWidth="1"/>
    <col min="13073" max="13073" width="11.42578125" style="757" bestFit="1" customWidth="1"/>
    <col min="13074" max="13278" width="9.140625" style="757"/>
    <col min="13279" max="13279" width="5.42578125" style="757" customWidth="1"/>
    <col min="13280" max="13280" width="34.5703125" style="757" customWidth="1"/>
    <col min="13281" max="13281" width="13.42578125" style="757" customWidth="1"/>
    <col min="13282" max="13282" width="11.7109375" style="757" customWidth="1"/>
    <col min="13283" max="13283" width="11.5703125" style="757" customWidth="1"/>
    <col min="13284" max="13284" width="11.7109375" style="757" customWidth="1"/>
    <col min="13285" max="13285" width="10.5703125" style="757" customWidth="1"/>
    <col min="13286" max="13287" width="11.7109375" style="757" customWidth="1"/>
    <col min="13288" max="13288" width="11.140625" style="757" customWidth="1"/>
    <col min="13289" max="13289" width="11.7109375" style="757" customWidth="1"/>
    <col min="13290" max="13328" width="0" style="757" hidden="1" customWidth="1"/>
    <col min="13329" max="13329" width="11.42578125" style="757" bestFit="1" customWidth="1"/>
    <col min="13330" max="13534" width="9.140625" style="757"/>
    <col min="13535" max="13535" width="5.42578125" style="757" customWidth="1"/>
    <col min="13536" max="13536" width="34.5703125" style="757" customWidth="1"/>
    <col min="13537" max="13537" width="13.42578125" style="757" customWidth="1"/>
    <col min="13538" max="13538" width="11.7109375" style="757" customWidth="1"/>
    <col min="13539" max="13539" width="11.5703125" style="757" customWidth="1"/>
    <col min="13540" max="13540" width="11.7109375" style="757" customWidth="1"/>
    <col min="13541" max="13541" width="10.5703125" style="757" customWidth="1"/>
    <col min="13542" max="13543" width="11.7109375" style="757" customWidth="1"/>
    <col min="13544" max="13544" width="11.140625" style="757" customWidth="1"/>
    <col min="13545" max="13545" width="11.7109375" style="757" customWidth="1"/>
    <col min="13546" max="13584" width="0" style="757" hidden="1" customWidth="1"/>
    <col min="13585" max="13585" width="11.42578125" style="757" bestFit="1" customWidth="1"/>
    <col min="13586" max="13790" width="9.140625" style="757"/>
    <col min="13791" max="13791" width="5.42578125" style="757" customWidth="1"/>
    <col min="13792" max="13792" width="34.5703125" style="757" customWidth="1"/>
    <col min="13793" max="13793" width="13.42578125" style="757" customWidth="1"/>
    <col min="13794" max="13794" width="11.7109375" style="757" customWidth="1"/>
    <col min="13795" max="13795" width="11.5703125" style="757" customWidth="1"/>
    <col min="13796" max="13796" width="11.7109375" style="757" customWidth="1"/>
    <col min="13797" max="13797" width="10.5703125" style="757" customWidth="1"/>
    <col min="13798" max="13799" width="11.7109375" style="757" customWidth="1"/>
    <col min="13800" max="13800" width="11.140625" style="757" customWidth="1"/>
    <col min="13801" max="13801" width="11.7109375" style="757" customWidth="1"/>
    <col min="13802" max="13840" width="0" style="757" hidden="1" customWidth="1"/>
    <col min="13841" max="13841" width="11.42578125" style="757" bestFit="1" customWidth="1"/>
    <col min="13842" max="14046" width="9.140625" style="757"/>
    <col min="14047" max="14047" width="5.42578125" style="757" customWidth="1"/>
    <col min="14048" max="14048" width="34.5703125" style="757" customWidth="1"/>
    <col min="14049" max="14049" width="13.42578125" style="757" customWidth="1"/>
    <col min="14050" max="14050" width="11.7109375" style="757" customWidth="1"/>
    <col min="14051" max="14051" width="11.5703125" style="757" customWidth="1"/>
    <col min="14052" max="14052" width="11.7109375" style="757" customWidth="1"/>
    <col min="14053" max="14053" width="10.5703125" style="757" customWidth="1"/>
    <col min="14054" max="14055" width="11.7109375" style="757" customWidth="1"/>
    <col min="14056" max="14056" width="11.140625" style="757" customWidth="1"/>
    <col min="14057" max="14057" width="11.7109375" style="757" customWidth="1"/>
    <col min="14058" max="14096" width="0" style="757" hidden="1" customWidth="1"/>
    <col min="14097" max="14097" width="11.42578125" style="757" bestFit="1" customWidth="1"/>
    <col min="14098" max="14302" width="9.140625" style="757"/>
    <col min="14303" max="14303" width="5.42578125" style="757" customWidth="1"/>
    <col min="14304" max="14304" width="34.5703125" style="757" customWidth="1"/>
    <col min="14305" max="14305" width="13.42578125" style="757" customWidth="1"/>
    <col min="14306" max="14306" width="11.7109375" style="757" customWidth="1"/>
    <col min="14307" max="14307" width="11.5703125" style="757" customWidth="1"/>
    <col min="14308" max="14308" width="11.7109375" style="757" customWidth="1"/>
    <col min="14309" max="14309" width="10.5703125" style="757" customWidth="1"/>
    <col min="14310" max="14311" width="11.7109375" style="757" customWidth="1"/>
    <col min="14312" max="14312" width="11.140625" style="757" customWidth="1"/>
    <col min="14313" max="14313" width="11.7109375" style="757" customWidth="1"/>
    <col min="14314" max="14352" width="0" style="757" hidden="1" customWidth="1"/>
    <col min="14353" max="14353" width="11.42578125" style="757" bestFit="1" customWidth="1"/>
    <col min="14354" max="14558" width="9.140625" style="757"/>
    <col min="14559" max="14559" width="5.42578125" style="757" customWidth="1"/>
    <col min="14560" max="14560" width="34.5703125" style="757" customWidth="1"/>
    <col min="14561" max="14561" width="13.42578125" style="757" customWidth="1"/>
    <col min="14562" max="14562" width="11.7109375" style="757" customWidth="1"/>
    <col min="14563" max="14563" width="11.5703125" style="757" customWidth="1"/>
    <col min="14564" max="14564" width="11.7109375" style="757" customWidth="1"/>
    <col min="14565" max="14565" width="10.5703125" style="757" customWidth="1"/>
    <col min="14566" max="14567" width="11.7109375" style="757" customWidth="1"/>
    <col min="14568" max="14568" width="11.140625" style="757" customWidth="1"/>
    <col min="14569" max="14569" width="11.7109375" style="757" customWidth="1"/>
    <col min="14570" max="14608" width="0" style="757" hidden="1" customWidth="1"/>
    <col min="14609" max="14609" width="11.42578125" style="757" bestFit="1" customWidth="1"/>
    <col min="14610" max="14814" width="9.140625" style="757"/>
    <col min="14815" max="14815" width="5.42578125" style="757" customWidth="1"/>
    <col min="14816" max="14816" width="34.5703125" style="757" customWidth="1"/>
    <col min="14817" max="14817" width="13.42578125" style="757" customWidth="1"/>
    <col min="14818" max="14818" width="11.7109375" style="757" customWidth="1"/>
    <col min="14819" max="14819" width="11.5703125" style="757" customWidth="1"/>
    <col min="14820" max="14820" width="11.7109375" style="757" customWidth="1"/>
    <col min="14821" max="14821" width="10.5703125" style="757" customWidth="1"/>
    <col min="14822" max="14823" width="11.7109375" style="757" customWidth="1"/>
    <col min="14824" max="14824" width="11.140625" style="757" customWidth="1"/>
    <col min="14825" max="14825" width="11.7109375" style="757" customWidth="1"/>
    <col min="14826" max="14864" width="0" style="757" hidden="1" customWidth="1"/>
    <col min="14865" max="14865" width="11.42578125" style="757" bestFit="1" customWidth="1"/>
    <col min="14866" max="15070" width="9.140625" style="757"/>
    <col min="15071" max="15071" width="5.42578125" style="757" customWidth="1"/>
    <col min="15072" max="15072" width="34.5703125" style="757" customWidth="1"/>
    <col min="15073" max="15073" width="13.42578125" style="757" customWidth="1"/>
    <col min="15074" max="15074" width="11.7109375" style="757" customWidth="1"/>
    <col min="15075" max="15075" width="11.5703125" style="757" customWidth="1"/>
    <col min="15076" max="15076" width="11.7109375" style="757" customWidth="1"/>
    <col min="15077" max="15077" width="10.5703125" style="757" customWidth="1"/>
    <col min="15078" max="15079" width="11.7109375" style="757" customWidth="1"/>
    <col min="15080" max="15080" width="11.140625" style="757" customWidth="1"/>
    <col min="15081" max="15081" width="11.7109375" style="757" customWidth="1"/>
    <col min="15082" max="15120" width="0" style="757" hidden="1" customWidth="1"/>
    <col min="15121" max="15121" width="11.42578125" style="757" bestFit="1" customWidth="1"/>
    <col min="15122" max="15326" width="9.140625" style="757"/>
    <col min="15327" max="15327" width="5.42578125" style="757" customWidth="1"/>
    <col min="15328" max="15328" width="34.5703125" style="757" customWidth="1"/>
    <col min="15329" max="15329" width="13.42578125" style="757" customWidth="1"/>
    <col min="15330" max="15330" width="11.7109375" style="757" customWidth="1"/>
    <col min="15331" max="15331" width="11.5703125" style="757" customWidth="1"/>
    <col min="15332" max="15332" width="11.7109375" style="757" customWidth="1"/>
    <col min="15333" max="15333" width="10.5703125" style="757" customWidth="1"/>
    <col min="15334" max="15335" width="11.7109375" style="757" customWidth="1"/>
    <col min="15336" max="15336" width="11.140625" style="757" customWidth="1"/>
    <col min="15337" max="15337" width="11.7109375" style="757" customWidth="1"/>
    <col min="15338" max="15376" width="0" style="757" hidden="1" customWidth="1"/>
    <col min="15377" max="15377" width="11.42578125" style="757" bestFit="1" customWidth="1"/>
    <col min="15378" max="15582" width="9.140625" style="757"/>
    <col min="15583" max="15583" width="5.42578125" style="757" customWidth="1"/>
    <col min="15584" max="15584" width="34.5703125" style="757" customWidth="1"/>
    <col min="15585" max="15585" width="13.42578125" style="757" customWidth="1"/>
    <col min="15586" max="15586" width="11.7109375" style="757" customWidth="1"/>
    <col min="15587" max="15587" width="11.5703125" style="757" customWidth="1"/>
    <col min="15588" max="15588" width="11.7109375" style="757" customWidth="1"/>
    <col min="15589" max="15589" width="10.5703125" style="757" customWidth="1"/>
    <col min="15590" max="15591" width="11.7109375" style="757" customWidth="1"/>
    <col min="15592" max="15592" width="11.140625" style="757" customWidth="1"/>
    <col min="15593" max="15593" width="11.7109375" style="757" customWidth="1"/>
    <col min="15594" max="15632" width="0" style="757" hidden="1" customWidth="1"/>
    <col min="15633" max="15633" width="11.42578125" style="757" bestFit="1" customWidth="1"/>
    <col min="15634" max="15838" width="9.140625" style="757"/>
    <col min="15839" max="15839" width="5.42578125" style="757" customWidth="1"/>
    <col min="15840" max="15840" width="34.5703125" style="757" customWidth="1"/>
    <col min="15841" max="15841" width="13.42578125" style="757" customWidth="1"/>
    <col min="15842" max="15842" width="11.7109375" style="757" customWidth="1"/>
    <col min="15843" max="15843" width="11.5703125" style="757" customWidth="1"/>
    <col min="15844" max="15844" width="11.7109375" style="757" customWidth="1"/>
    <col min="15845" max="15845" width="10.5703125" style="757" customWidth="1"/>
    <col min="15846" max="15847" width="11.7109375" style="757" customWidth="1"/>
    <col min="15848" max="15848" width="11.140625" style="757" customWidth="1"/>
    <col min="15849" max="15849" width="11.7109375" style="757" customWidth="1"/>
    <col min="15850" max="15888" width="0" style="757" hidden="1" customWidth="1"/>
    <col min="15889" max="15889" width="11.42578125" style="757" bestFit="1" customWidth="1"/>
    <col min="15890" max="16094" width="9.140625" style="757"/>
    <col min="16095" max="16095" width="5.42578125" style="757" customWidth="1"/>
    <col min="16096" max="16096" width="34.5703125" style="757" customWidth="1"/>
    <col min="16097" max="16097" width="13.42578125" style="757" customWidth="1"/>
    <col min="16098" max="16098" width="11.7109375" style="757" customWidth="1"/>
    <col min="16099" max="16099" width="11.5703125" style="757" customWidth="1"/>
    <col min="16100" max="16100" width="11.7109375" style="757" customWidth="1"/>
    <col min="16101" max="16101" width="10.5703125" style="757" customWidth="1"/>
    <col min="16102" max="16103" width="11.7109375" style="757" customWidth="1"/>
    <col min="16104" max="16104" width="11.140625" style="757" customWidth="1"/>
    <col min="16105" max="16105" width="11.7109375" style="757" customWidth="1"/>
    <col min="16106" max="16144" width="0" style="757" hidden="1" customWidth="1"/>
    <col min="16145" max="16145" width="11.42578125" style="757" bestFit="1" customWidth="1"/>
    <col min="16146" max="16384" width="9.140625" style="757"/>
  </cols>
  <sheetData>
    <row r="1" spans="1:17" ht="20.100000000000001" customHeight="1">
      <c r="A1" s="2"/>
      <c r="B1" s="2"/>
      <c r="C1" s="756"/>
      <c r="D1" s="1"/>
      <c r="E1" s="1"/>
      <c r="F1" s="2"/>
      <c r="G1" s="2"/>
      <c r="H1" s="2"/>
      <c r="I1" s="1"/>
      <c r="J1" s="1122" t="s">
        <v>1097</v>
      </c>
      <c r="K1" s="1122"/>
    </row>
    <row r="2" spans="1:17" ht="20.100000000000001" customHeight="1">
      <c r="A2" s="1123" t="s">
        <v>1098</v>
      </c>
      <c r="B2" s="1123"/>
      <c r="C2" s="1123"/>
      <c r="D2" s="1123"/>
      <c r="E2" s="1123"/>
      <c r="F2" s="1123"/>
      <c r="G2" s="1123"/>
      <c r="H2" s="1123"/>
      <c r="I2" s="1123"/>
      <c r="J2" s="1123"/>
      <c r="K2" s="1123"/>
    </row>
    <row r="3" spans="1:17" ht="20.100000000000001" customHeight="1">
      <c r="A3" s="1124" t="str">
        <f>'10b'!A3:N3</f>
        <v>(Kèm theo Tờ trình số         /TTr-UBND ngày      tháng       năm 2023 của UBND tỉnh)</v>
      </c>
      <c r="B3" s="1125"/>
      <c r="C3" s="1125"/>
      <c r="D3" s="1125"/>
      <c r="E3" s="1125"/>
      <c r="F3" s="1125"/>
      <c r="G3" s="1125"/>
      <c r="H3" s="1125"/>
      <c r="I3" s="1125"/>
      <c r="J3" s="1125"/>
      <c r="K3" s="1125"/>
    </row>
    <row r="4" spans="1:17" ht="19.5" customHeight="1">
      <c r="A4" s="2"/>
      <c r="B4" s="2"/>
      <c r="C4" s="1"/>
      <c r="D4" s="1"/>
      <c r="E4" s="1"/>
      <c r="F4" s="1"/>
      <c r="G4" s="1"/>
      <c r="H4" s="1"/>
      <c r="I4" s="1"/>
      <c r="J4" s="1126" t="s">
        <v>67</v>
      </c>
      <c r="K4" s="1126"/>
    </row>
    <row r="5" spans="1:17" ht="19.5" hidden="1" customHeight="1">
      <c r="A5" s="2"/>
      <c r="B5" s="2"/>
      <c r="C5" s="1">
        <v>9360500.8000000007</v>
      </c>
      <c r="D5" s="1">
        <v>2316448.4</v>
      </c>
      <c r="E5" s="1">
        <v>1984831.4</v>
      </c>
      <c r="F5" s="1">
        <v>208088</v>
      </c>
      <c r="G5" s="1">
        <v>831099</v>
      </c>
      <c r="H5" s="1">
        <v>2040032</v>
      </c>
      <c r="I5" s="1">
        <v>644953</v>
      </c>
      <c r="J5" s="1">
        <v>1082468</v>
      </c>
      <c r="K5" s="1">
        <v>252581</v>
      </c>
      <c r="L5" s="1">
        <v>0</v>
      </c>
      <c r="M5" s="1">
        <v>0</v>
      </c>
      <c r="N5" s="1">
        <v>0</v>
      </c>
      <c r="O5" s="1">
        <v>0</v>
      </c>
      <c r="P5" s="1">
        <v>0</v>
      </c>
      <c r="Q5" s="758"/>
    </row>
    <row r="6" spans="1:17" s="761" customFormat="1" ht="21.75" customHeight="1">
      <c r="A6" s="759" t="s">
        <v>1099</v>
      </c>
      <c r="B6" s="759" t="s">
        <v>4</v>
      </c>
      <c r="C6" s="760" t="s">
        <v>859</v>
      </c>
      <c r="D6" s="760" t="s">
        <v>1100</v>
      </c>
      <c r="E6" s="760" t="s">
        <v>445</v>
      </c>
      <c r="F6" s="760" t="s">
        <v>1101</v>
      </c>
      <c r="G6" s="760" t="s">
        <v>1102</v>
      </c>
      <c r="H6" s="760" t="s">
        <v>1103</v>
      </c>
      <c r="I6" s="760" t="s">
        <v>449</v>
      </c>
      <c r="J6" s="760" t="s">
        <v>1104</v>
      </c>
      <c r="K6" s="759" t="s">
        <v>1105</v>
      </c>
      <c r="Q6" s="762"/>
    </row>
    <row r="7" spans="1:17" s="761" customFormat="1" ht="19.5" customHeight="1">
      <c r="A7" s="1127" t="s">
        <v>1106</v>
      </c>
      <c r="B7" s="1127"/>
      <c r="C7" s="763">
        <v>16563158.800000001</v>
      </c>
      <c r="D7" s="763">
        <v>5156748.4000000004</v>
      </c>
      <c r="E7" s="763">
        <v>2000541.4</v>
      </c>
      <c r="F7" s="763">
        <v>212838</v>
      </c>
      <c r="G7" s="763">
        <v>914999</v>
      </c>
      <c r="H7" s="763">
        <v>2049982</v>
      </c>
      <c r="I7" s="763">
        <v>2754853</v>
      </c>
      <c r="J7" s="763">
        <v>3214018</v>
      </c>
      <c r="K7" s="763">
        <v>259181</v>
      </c>
      <c r="Q7" s="762"/>
    </row>
    <row r="8" spans="1:17" s="766" customFormat="1" ht="20.100000000000001" customHeight="1">
      <c r="A8" s="764" t="s">
        <v>10</v>
      </c>
      <c r="B8" s="765" t="s">
        <v>12</v>
      </c>
      <c r="C8" s="25">
        <v>9563158.8000000007</v>
      </c>
      <c r="D8" s="25">
        <v>2356748.4</v>
      </c>
      <c r="E8" s="25">
        <v>2000541.4</v>
      </c>
      <c r="F8" s="25">
        <v>212838</v>
      </c>
      <c r="G8" s="25">
        <v>914999</v>
      </c>
      <c r="H8" s="25">
        <v>2049982</v>
      </c>
      <c r="I8" s="25">
        <v>654853</v>
      </c>
      <c r="J8" s="25">
        <v>1114018</v>
      </c>
      <c r="K8" s="25">
        <v>259181</v>
      </c>
    </row>
    <row r="9" spans="1:17" ht="20.100000000000001" customHeight="1">
      <c r="A9" s="767" t="s">
        <v>20</v>
      </c>
      <c r="B9" s="768" t="s">
        <v>1107</v>
      </c>
      <c r="C9" s="15">
        <v>11010</v>
      </c>
      <c r="D9" s="15">
        <v>4050</v>
      </c>
      <c r="E9" s="15">
        <v>110</v>
      </c>
      <c r="F9" s="15">
        <v>0</v>
      </c>
      <c r="G9" s="15">
        <v>350</v>
      </c>
      <c r="H9" s="15">
        <v>250</v>
      </c>
      <c r="I9" s="15">
        <v>2100</v>
      </c>
      <c r="J9" s="15">
        <v>3550</v>
      </c>
      <c r="K9" s="15">
        <v>600</v>
      </c>
    </row>
    <row r="10" spans="1:17" ht="20.100000000000001" customHeight="1">
      <c r="A10" s="767">
        <v>1</v>
      </c>
      <c r="B10" s="769" t="s">
        <v>182</v>
      </c>
      <c r="C10" s="15">
        <v>8610</v>
      </c>
      <c r="D10" s="15">
        <v>4000</v>
      </c>
      <c r="E10" s="15">
        <v>10</v>
      </c>
      <c r="F10" s="15"/>
      <c r="G10" s="15">
        <v>250</v>
      </c>
      <c r="H10" s="15">
        <v>250</v>
      </c>
      <c r="I10" s="15"/>
      <c r="J10" s="15">
        <v>3500</v>
      </c>
      <c r="K10" s="15">
        <v>600</v>
      </c>
    </row>
    <row r="11" spans="1:17" ht="20.100000000000001" customHeight="1">
      <c r="A11" s="767">
        <v>2</v>
      </c>
      <c r="B11" s="769" t="s">
        <v>183</v>
      </c>
      <c r="C11" s="15">
        <v>2100</v>
      </c>
      <c r="D11" s="15"/>
      <c r="E11" s="15"/>
      <c r="F11" s="15"/>
      <c r="G11" s="15">
        <v>100</v>
      </c>
      <c r="H11" s="15"/>
      <c r="I11" s="15">
        <v>2000</v>
      </c>
      <c r="J11" s="15"/>
      <c r="K11" s="15"/>
    </row>
    <row r="12" spans="1:17" ht="20.100000000000001" customHeight="1">
      <c r="A12" s="767">
        <v>3</v>
      </c>
      <c r="B12" s="769" t="s">
        <v>184</v>
      </c>
      <c r="C12" s="15">
        <v>0</v>
      </c>
      <c r="D12" s="15"/>
      <c r="E12" s="15"/>
      <c r="F12" s="15"/>
      <c r="G12" s="15"/>
      <c r="H12" s="15"/>
      <c r="I12" s="15"/>
      <c r="J12" s="15"/>
      <c r="K12" s="15"/>
    </row>
    <row r="13" spans="1:17" ht="20.100000000000001" customHeight="1">
      <c r="A13" s="767">
        <v>4</v>
      </c>
      <c r="B13" s="769" t="s">
        <v>185</v>
      </c>
      <c r="C13" s="15">
        <v>300</v>
      </c>
      <c r="D13" s="15">
        <v>50</v>
      </c>
      <c r="E13" s="15">
        <v>100</v>
      </c>
      <c r="F13" s="15"/>
      <c r="G13" s="15"/>
      <c r="H13" s="15"/>
      <c r="I13" s="15">
        <v>100</v>
      </c>
      <c r="J13" s="15">
        <v>50</v>
      </c>
      <c r="K13" s="15"/>
    </row>
    <row r="14" spans="1:17" ht="20.100000000000001" customHeight="1">
      <c r="A14" s="767" t="s">
        <v>24</v>
      </c>
      <c r="B14" s="769" t="s">
        <v>1108</v>
      </c>
      <c r="C14" s="15">
        <v>18950</v>
      </c>
      <c r="D14" s="15">
        <v>3700</v>
      </c>
      <c r="E14" s="15">
        <v>4500</v>
      </c>
      <c r="F14" s="15">
        <v>350</v>
      </c>
      <c r="G14" s="15">
        <v>1800</v>
      </c>
      <c r="H14" s="15">
        <v>600</v>
      </c>
      <c r="I14" s="15">
        <v>800</v>
      </c>
      <c r="J14" s="15">
        <v>6000</v>
      </c>
      <c r="K14" s="15">
        <v>1200</v>
      </c>
    </row>
    <row r="15" spans="1:17" ht="20.100000000000001" customHeight="1">
      <c r="A15" s="767">
        <v>1</v>
      </c>
      <c r="B15" s="769" t="s">
        <v>182</v>
      </c>
      <c r="C15" s="15">
        <v>10700</v>
      </c>
      <c r="D15" s="15">
        <v>1500</v>
      </c>
      <c r="E15" s="15">
        <v>3000</v>
      </c>
      <c r="F15" s="15">
        <v>200</v>
      </c>
      <c r="G15" s="15">
        <v>800</v>
      </c>
      <c r="H15" s="15">
        <v>100</v>
      </c>
      <c r="I15" s="15">
        <v>100</v>
      </c>
      <c r="J15" s="15">
        <v>4500</v>
      </c>
      <c r="K15" s="15">
        <v>500</v>
      </c>
    </row>
    <row r="16" spans="1:17" ht="20.100000000000001" customHeight="1">
      <c r="A16" s="767">
        <v>2</v>
      </c>
      <c r="B16" s="769" t="s">
        <v>183</v>
      </c>
      <c r="C16" s="15">
        <v>8050</v>
      </c>
      <c r="D16" s="15">
        <v>2000</v>
      </c>
      <c r="E16" s="15">
        <v>1500</v>
      </c>
      <c r="F16" s="15">
        <v>150</v>
      </c>
      <c r="G16" s="15">
        <v>1000</v>
      </c>
      <c r="H16" s="15">
        <v>500</v>
      </c>
      <c r="I16" s="15">
        <v>700</v>
      </c>
      <c r="J16" s="15">
        <v>1500</v>
      </c>
      <c r="K16" s="15">
        <v>700</v>
      </c>
    </row>
    <row r="17" spans="1:11" ht="20.100000000000001" customHeight="1">
      <c r="A17" s="767">
        <v>3</v>
      </c>
      <c r="B17" s="769" t="s">
        <v>184</v>
      </c>
      <c r="C17" s="15">
        <v>0</v>
      </c>
      <c r="D17" s="15"/>
      <c r="E17" s="15"/>
      <c r="F17" s="15"/>
      <c r="G17" s="15"/>
      <c r="H17" s="15"/>
      <c r="I17" s="15"/>
      <c r="J17" s="15"/>
      <c r="K17" s="15"/>
    </row>
    <row r="18" spans="1:11" ht="20.100000000000001" customHeight="1">
      <c r="A18" s="767">
        <v>4</v>
      </c>
      <c r="B18" s="769" t="s">
        <v>185</v>
      </c>
      <c r="C18" s="15">
        <v>200</v>
      </c>
      <c r="D18" s="15">
        <v>200</v>
      </c>
      <c r="E18" s="15"/>
      <c r="F18" s="15"/>
      <c r="G18" s="15"/>
      <c r="H18" s="15"/>
      <c r="I18" s="15"/>
      <c r="J18" s="15"/>
      <c r="K18" s="15"/>
    </row>
    <row r="19" spans="1:11" ht="20.100000000000001" customHeight="1">
      <c r="A19" s="767" t="s">
        <v>28</v>
      </c>
      <c r="B19" s="769" t="s">
        <v>1109</v>
      </c>
      <c r="C19" s="15">
        <v>112700</v>
      </c>
      <c r="D19" s="15">
        <v>21250</v>
      </c>
      <c r="E19" s="15">
        <v>3500</v>
      </c>
      <c r="F19" s="15">
        <v>0</v>
      </c>
      <c r="G19" s="15">
        <v>75050</v>
      </c>
      <c r="H19" s="15">
        <v>1700</v>
      </c>
      <c r="I19" s="15">
        <v>1200</v>
      </c>
      <c r="J19" s="15">
        <v>10000</v>
      </c>
      <c r="K19" s="15">
        <v>0</v>
      </c>
    </row>
    <row r="20" spans="1:11" ht="20.100000000000001" customHeight="1">
      <c r="A20" s="767">
        <v>1</v>
      </c>
      <c r="B20" s="769" t="s">
        <v>182</v>
      </c>
      <c r="C20" s="15">
        <v>24700</v>
      </c>
      <c r="D20" s="15">
        <v>15000</v>
      </c>
      <c r="E20" s="15">
        <v>1000</v>
      </c>
      <c r="F20" s="15"/>
      <c r="G20" s="15">
        <v>5000</v>
      </c>
      <c r="H20" s="15">
        <v>700</v>
      </c>
      <c r="I20" s="15">
        <v>500</v>
      </c>
      <c r="J20" s="15">
        <v>2500</v>
      </c>
      <c r="K20" s="15"/>
    </row>
    <row r="21" spans="1:11" ht="20.100000000000001" customHeight="1">
      <c r="A21" s="767">
        <v>2</v>
      </c>
      <c r="B21" s="769" t="s">
        <v>183</v>
      </c>
      <c r="C21" s="15">
        <v>87200</v>
      </c>
      <c r="D21" s="15">
        <v>6000</v>
      </c>
      <c r="E21" s="15">
        <v>2500</v>
      </c>
      <c r="F21" s="15"/>
      <c r="G21" s="15">
        <v>70000</v>
      </c>
      <c r="H21" s="15">
        <v>1000</v>
      </c>
      <c r="I21" s="15">
        <v>700</v>
      </c>
      <c r="J21" s="15">
        <v>7000</v>
      </c>
      <c r="K21" s="15"/>
    </row>
    <row r="22" spans="1:11" ht="20.100000000000001" customHeight="1">
      <c r="A22" s="767">
        <v>3</v>
      </c>
      <c r="B22" s="769" t="s">
        <v>184</v>
      </c>
      <c r="C22" s="15">
        <v>0</v>
      </c>
      <c r="D22" s="15"/>
      <c r="E22" s="15"/>
      <c r="F22" s="15"/>
      <c r="G22" s="15"/>
      <c r="H22" s="15"/>
      <c r="I22" s="15"/>
      <c r="J22" s="15"/>
      <c r="K22" s="15"/>
    </row>
    <row r="23" spans="1:11" ht="20.100000000000001" customHeight="1">
      <c r="A23" s="767">
        <v>4</v>
      </c>
      <c r="B23" s="769" t="s">
        <v>185</v>
      </c>
      <c r="C23" s="15">
        <v>800</v>
      </c>
      <c r="D23" s="15">
        <v>250</v>
      </c>
      <c r="E23" s="15"/>
      <c r="F23" s="15"/>
      <c r="G23" s="15">
        <v>50</v>
      </c>
      <c r="H23" s="15"/>
      <c r="I23" s="15"/>
      <c r="J23" s="15">
        <v>500</v>
      </c>
      <c r="K23" s="15"/>
    </row>
    <row r="24" spans="1:11" s="766" customFormat="1" ht="16.5" hidden="1" customHeight="1">
      <c r="A24" s="764" t="s">
        <v>20</v>
      </c>
      <c r="B24" s="770" t="s">
        <v>1110</v>
      </c>
      <c r="C24" s="15">
        <v>6491300</v>
      </c>
      <c r="D24" s="25">
        <v>1935400</v>
      </c>
      <c r="E24" s="25">
        <v>1100820</v>
      </c>
      <c r="F24" s="25">
        <v>204100</v>
      </c>
      <c r="G24" s="25">
        <v>479430</v>
      </c>
      <c r="H24" s="25">
        <v>765200</v>
      </c>
      <c r="I24" s="25">
        <v>635650</v>
      </c>
      <c r="J24" s="25">
        <v>1172350</v>
      </c>
      <c r="K24" s="25">
        <v>198350</v>
      </c>
    </row>
    <row r="25" spans="1:11" ht="16.5" customHeight="1">
      <c r="A25" s="767" t="s">
        <v>29</v>
      </c>
      <c r="B25" s="771" t="s">
        <v>1111</v>
      </c>
      <c r="C25" s="15">
        <v>4304898.8</v>
      </c>
      <c r="D25" s="15">
        <v>1141948.3999999999</v>
      </c>
      <c r="E25" s="15">
        <v>1496731.4</v>
      </c>
      <c r="F25" s="15">
        <v>60088</v>
      </c>
      <c r="G25" s="15">
        <v>470399</v>
      </c>
      <c r="H25" s="15">
        <v>230432</v>
      </c>
      <c r="I25" s="15">
        <v>270353</v>
      </c>
      <c r="J25" s="15">
        <v>580868</v>
      </c>
      <c r="K25" s="15">
        <v>54081</v>
      </c>
    </row>
    <row r="26" spans="1:11" s="772" customFormat="1" ht="16.5" customHeight="1">
      <c r="A26" s="767">
        <v>1</v>
      </c>
      <c r="B26" s="771" t="s">
        <v>1112</v>
      </c>
      <c r="C26" s="15">
        <v>1500000</v>
      </c>
      <c r="D26" s="15">
        <v>740000</v>
      </c>
      <c r="E26" s="15">
        <v>130000</v>
      </c>
      <c r="F26" s="15">
        <v>50000</v>
      </c>
      <c r="G26" s="15">
        <v>120000</v>
      </c>
      <c r="H26" s="15">
        <v>120000</v>
      </c>
      <c r="I26" s="15">
        <v>110000</v>
      </c>
      <c r="J26" s="15">
        <v>180000</v>
      </c>
      <c r="K26" s="15">
        <v>50000</v>
      </c>
    </row>
    <row r="27" spans="1:11" ht="15.75" hidden="1" customHeight="1">
      <c r="A27" s="767"/>
      <c r="B27" s="771" t="s">
        <v>1113</v>
      </c>
      <c r="C27" s="15">
        <v>0</v>
      </c>
      <c r="D27" s="15">
        <v>0</v>
      </c>
      <c r="E27" s="15">
        <v>0</v>
      </c>
      <c r="F27" s="15">
        <v>0</v>
      </c>
      <c r="G27" s="15">
        <v>0</v>
      </c>
      <c r="H27" s="15">
        <v>0</v>
      </c>
      <c r="I27" s="15">
        <v>0</v>
      </c>
      <c r="J27" s="15">
        <v>0</v>
      </c>
      <c r="K27" s="15">
        <v>0</v>
      </c>
    </row>
    <row r="28" spans="1:11" ht="15.75" hidden="1" customHeight="1">
      <c r="A28" s="767"/>
      <c r="B28" s="771" t="s">
        <v>1114</v>
      </c>
      <c r="C28" s="15">
        <v>0</v>
      </c>
      <c r="D28" s="15"/>
      <c r="E28" s="15"/>
      <c r="F28" s="15"/>
      <c r="G28" s="15"/>
      <c r="H28" s="15"/>
      <c r="I28" s="15"/>
      <c r="J28" s="15"/>
      <c r="K28" s="15"/>
    </row>
    <row r="29" spans="1:11" ht="15.75" hidden="1" customHeight="1">
      <c r="A29" s="767"/>
      <c r="B29" s="771" t="s">
        <v>1115</v>
      </c>
      <c r="C29" s="15">
        <v>0</v>
      </c>
      <c r="D29" s="15"/>
      <c r="E29" s="15"/>
      <c r="F29" s="15"/>
      <c r="G29" s="15"/>
      <c r="H29" s="15"/>
      <c r="I29" s="15"/>
      <c r="J29" s="15"/>
      <c r="K29" s="15"/>
    </row>
    <row r="30" spans="1:11" ht="15.75" customHeight="1">
      <c r="A30" s="767"/>
      <c r="B30" s="771" t="s">
        <v>1116</v>
      </c>
      <c r="C30" s="15">
        <v>1152500</v>
      </c>
      <c r="D30" s="15">
        <v>575000</v>
      </c>
      <c r="E30" s="15">
        <v>107500</v>
      </c>
      <c r="F30" s="15">
        <v>42880</v>
      </c>
      <c r="G30" s="15">
        <v>92240</v>
      </c>
      <c r="H30" s="15">
        <v>86290</v>
      </c>
      <c r="I30" s="15">
        <v>82000</v>
      </c>
      <c r="J30" s="15">
        <v>121590</v>
      </c>
      <c r="K30" s="15">
        <v>45000</v>
      </c>
    </row>
    <row r="31" spans="1:11" ht="15.75" customHeight="1">
      <c r="A31" s="767"/>
      <c r="B31" s="771" t="s">
        <v>1114</v>
      </c>
      <c r="C31" s="15">
        <v>1042200</v>
      </c>
      <c r="D31" s="15">
        <v>523000</v>
      </c>
      <c r="E31" s="15">
        <v>97000</v>
      </c>
      <c r="F31" s="15">
        <v>40080</v>
      </c>
      <c r="G31" s="15">
        <v>80740</v>
      </c>
      <c r="H31" s="15">
        <v>79290</v>
      </c>
      <c r="I31" s="15">
        <v>74000</v>
      </c>
      <c r="J31" s="15">
        <v>106590</v>
      </c>
      <c r="K31" s="15">
        <v>41500</v>
      </c>
    </row>
    <row r="32" spans="1:11" ht="15.75" customHeight="1">
      <c r="A32" s="767"/>
      <c r="B32" s="771" t="s">
        <v>1115</v>
      </c>
      <c r="C32" s="15">
        <v>110300</v>
      </c>
      <c r="D32" s="15">
        <v>52000</v>
      </c>
      <c r="E32" s="15">
        <v>10500</v>
      </c>
      <c r="F32" s="15">
        <v>2800</v>
      </c>
      <c r="G32" s="15">
        <v>11500</v>
      </c>
      <c r="H32" s="15">
        <v>7000</v>
      </c>
      <c r="I32" s="15">
        <v>8000</v>
      </c>
      <c r="J32" s="15">
        <v>15000</v>
      </c>
      <c r="K32" s="15">
        <v>3500</v>
      </c>
    </row>
    <row r="33" spans="1:17" ht="15.75" customHeight="1">
      <c r="A33" s="767"/>
      <c r="B33" s="771" t="s">
        <v>1117</v>
      </c>
      <c r="C33" s="15">
        <v>347080</v>
      </c>
      <c r="D33" s="15">
        <v>165000</v>
      </c>
      <c r="E33" s="15">
        <v>22500</v>
      </c>
      <c r="F33" s="15">
        <v>7000</v>
      </c>
      <c r="G33" s="15">
        <v>27760</v>
      </c>
      <c r="H33" s="15">
        <v>33410</v>
      </c>
      <c r="I33" s="15">
        <v>28000</v>
      </c>
      <c r="J33" s="15">
        <v>58410</v>
      </c>
      <c r="K33" s="15">
        <v>5000</v>
      </c>
    </row>
    <row r="34" spans="1:17" ht="15.75" customHeight="1">
      <c r="A34" s="767"/>
      <c r="B34" s="771" t="s">
        <v>1118</v>
      </c>
      <c r="C34" s="15">
        <v>40</v>
      </c>
      <c r="D34" s="15">
        <v>0</v>
      </c>
      <c r="E34" s="15">
        <v>0</v>
      </c>
      <c r="F34" s="15">
        <v>40</v>
      </c>
      <c r="G34" s="15">
        <v>0</v>
      </c>
      <c r="H34" s="15">
        <v>0</v>
      </c>
      <c r="I34" s="15">
        <v>0</v>
      </c>
      <c r="J34" s="15"/>
      <c r="K34" s="15">
        <v>0</v>
      </c>
    </row>
    <row r="35" spans="1:17" ht="15.75" customHeight="1">
      <c r="A35" s="767"/>
      <c r="B35" s="771" t="s">
        <v>1119</v>
      </c>
      <c r="C35" s="15">
        <v>380</v>
      </c>
      <c r="D35" s="15">
        <v>0</v>
      </c>
      <c r="E35" s="15">
        <v>0</v>
      </c>
      <c r="F35" s="15">
        <v>80</v>
      </c>
      <c r="G35" s="15">
        <v>0</v>
      </c>
      <c r="H35" s="15">
        <v>300</v>
      </c>
      <c r="I35" s="15">
        <v>0</v>
      </c>
      <c r="J35" s="15"/>
      <c r="K35" s="15">
        <v>0</v>
      </c>
    </row>
    <row r="36" spans="1:17" ht="15.75" customHeight="1">
      <c r="A36" s="767"/>
      <c r="B36" s="771" t="s">
        <v>1120</v>
      </c>
      <c r="C36" s="15">
        <v>0</v>
      </c>
      <c r="D36" s="15">
        <v>0</v>
      </c>
      <c r="E36" s="15">
        <v>0</v>
      </c>
      <c r="F36" s="15">
        <v>0</v>
      </c>
      <c r="G36" s="15">
        <v>0</v>
      </c>
      <c r="H36" s="15">
        <v>0</v>
      </c>
      <c r="I36" s="15">
        <v>0</v>
      </c>
      <c r="J36" s="15">
        <v>0</v>
      </c>
      <c r="K36" s="15">
        <v>0</v>
      </c>
    </row>
    <row r="37" spans="1:17" s="772" customFormat="1" ht="20.100000000000001" customHeight="1">
      <c r="A37" s="767">
        <v>2</v>
      </c>
      <c r="B37" s="771" t="s">
        <v>1121</v>
      </c>
      <c r="C37" s="15">
        <v>2804898.8</v>
      </c>
      <c r="D37" s="15">
        <v>401948.4</v>
      </c>
      <c r="E37" s="15">
        <v>1366731.4</v>
      </c>
      <c r="F37" s="15">
        <v>10088</v>
      </c>
      <c r="G37" s="15">
        <v>350399</v>
      </c>
      <c r="H37" s="15">
        <v>110432</v>
      </c>
      <c r="I37" s="15">
        <v>160353</v>
      </c>
      <c r="J37" s="15">
        <v>400868</v>
      </c>
      <c r="K37" s="15">
        <v>4081</v>
      </c>
      <c r="Q37" s="773"/>
    </row>
    <row r="38" spans="1:17" ht="17.25" customHeight="1">
      <c r="A38" s="767"/>
      <c r="B38" s="771" t="s">
        <v>1122</v>
      </c>
      <c r="C38" s="15">
        <v>4899</v>
      </c>
      <c r="D38" s="15">
        <v>1948</v>
      </c>
      <c r="E38" s="15">
        <v>731</v>
      </c>
      <c r="F38" s="15">
        <v>88</v>
      </c>
      <c r="G38" s="15">
        <v>399</v>
      </c>
      <c r="H38" s="15">
        <v>432</v>
      </c>
      <c r="I38" s="15">
        <v>353</v>
      </c>
      <c r="J38" s="15">
        <v>868</v>
      </c>
      <c r="K38" s="15">
        <v>81</v>
      </c>
    </row>
    <row r="39" spans="1:17" ht="17.25" customHeight="1">
      <c r="A39" s="767"/>
      <c r="B39" s="771" t="s">
        <v>1123</v>
      </c>
      <c r="C39" s="15">
        <v>1309381.8</v>
      </c>
      <c r="D39" s="15">
        <v>224644.4</v>
      </c>
      <c r="E39" s="15">
        <v>652615.4</v>
      </c>
      <c r="F39" s="15">
        <v>2420</v>
      </c>
      <c r="G39" s="15">
        <v>59881</v>
      </c>
      <c r="H39" s="15">
        <v>65556</v>
      </c>
      <c r="I39" s="15">
        <v>76889</v>
      </c>
      <c r="J39" s="15">
        <v>224926</v>
      </c>
      <c r="K39" s="15">
        <v>2450</v>
      </c>
    </row>
    <row r="40" spans="1:17" ht="17.25" customHeight="1">
      <c r="A40" s="767"/>
      <c r="B40" s="771" t="s">
        <v>1124</v>
      </c>
      <c r="C40" s="15">
        <v>1386261</v>
      </c>
      <c r="D40" s="15">
        <v>168988</v>
      </c>
      <c r="E40" s="15">
        <v>657335</v>
      </c>
      <c r="F40" s="15">
        <v>7580</v>
      </c>
      <c r="G40" s="15">
        <v>288919</v>
      </c>
      <c r="H40" s="15">
        <v>44214</v>
      </c>
      <c r="I40" s="15">
        <v>42631</v>
      </c>
      <c r="J40" s="15">
        <v>175064</v>
      </c>
      <c r="K40" s="15">
        <v>1530</v>
      </c>
    </row>
    <row r="41" spans="1:17" ht="17.25" customHeight="1">
      <c r="A41" s="767"/>
      <c r="B41" s="771" t="s">
        <v>1125</v>
      </c>
      <c r="C41" s="15">
        <v>100500</v>
      </c>
      <c r="D41" s="15">
        <v>5500</v>
      </c>
      <c r="E41" s="15">
        <v>55000</v>
      </c>
      <c r="F41" s="15">
        <v>0</v>
      </c>
      <c r="G41" s="15">
        <v>0</v>
      </c>
      <c r="H41" s="15">
        <v>0</v>
      </c>
      <c r="I41" s="15">
        <v>40000</v>
      </c>
      <c r="J41" s="15">
        <v>0</v>
      </c>
      <c r="K41" s="15">
        <v>0</v>
      </c>
    </row>
    <row r="42" spans="1:17" ht="17.25" customHeight="1">
      <c r="A42" s="767"/>
      <c r="B42" s="771" t="s">
        <v>1126</v>
      </c>
      <c r="C42" s="15">
        <v>3857</v>
      </c>
      <c r="D42" s="15">
        <v>868</v>
      </c>
      <c r="E42" s="15">
        <v>1050</v>
      </c>
      <c r="F42" s="15">
        <v>0</v>
      </c>
      <c r="G42" s="15">
        <v>1200</v>
      </c>
      <c r="H42" s="15">
        <v>230</v>
      </c>
      <c r="I42" s="15">
        <v>480</v>
      </c>
      <c r="J42" s="15">
        <v>10</v>
      </c>
      <c r="K42" s="15">
        <v>20</v>
      </c>
    </row>
    <row r="43" spans="1:17" s="772" customFormat="1" ht="17.25" customHeight="1">
      <c r="A43" s="767" t="s">
        <v>31</v>
      </c>
      <c r="B43" s="771" t="s">
        <v>122</v>
      </c>
      <c r="C43" s="15">
        <v>571000</v>
      </c>
      <c r="D43" s="15">
        <v>252500</v>
      </c>
      <c r="E43" s="15">
        <v>75100</v>
      </c>
      <c r="F43" s="15">
        <v>12100</v>
      </c>
      <c r="G43" s="15">
        <v>71000</v>
      </c>
      <c r="H43" s="15">
        <v>33100</v>
      </c>
      <c r="I43" s="15">
        <v>38100</v>
      </c>
      <c r="J43" s="15">
        <v>77000</v>
      </c>
      <c r="K43" s="15">
        <v>12100</v>
      </c>
    </row>
    <row r="44" spans="1:17" ht="16.5" customHeight="1">
      <c r="A44" s="767"/>
      <c r="B44" s="771" t="s">
        <v>1127</v>
      </c>
      <c r="C44" s="15">
        <v>269050</v>
      </c>
      <c r="D44" s="15">
        <v>127000</v>
      </c>
      <c r="E44" s="15">
        <v>53700</v>
      </c>
      <c r="F44" s="15">
        <v>2500</v>
      </c>
      <c r="G44" s="15">
        <v>41550</v>
      </c>
      <c r="H44" s="15">
        <v>10500</v>
      </c>
      <c r="I44" s="15">
        <v>15800</v>
      </c>
      <c r="J44" s="15">
        <v>17500</v>
      </c>
      <c r="K44" s="15">
        <v>500</v>
      </c>
    </row>
    <row r="45" spans="1:17" ht="16.5" customHeight="1">
      <c r="A45" s="767"/>
      <c r="B45" s="771" t="s">
        <v>1128</v>
      </c>
      <c r="C45" s="15">
        <v>71950</v>
      </c>
      <c r="D45" s="15">
        <v>40000</v>
      </c>
      <c r="E45" s="15">
        <v>5400</v>
      </c>
      <c r="F45" s="15">
        <v>1160</v>
      </c>
      <c r="G45" s="15">
        <v>5550</v>
      </c>
      <c r="H45" s="15">
        <v>2890</v>
      </c>
      <c r="I45" s="15">
        <v>4400</v>
      </c>
      <c r="J45" s="15">
        <v>11000</v>
      </c>
      <c r="K45" s="15">
        <v>1550</v>
      </c>
    </row>
    <row r="46" spans="1:17" ht="16.5" customHeight="1">
      <c r="A46" s="767"/>
      <c r="B46" s="771" t="s">
        <v>1129</v>
      </c>
      <c r="C46" s="15">
        <v>225050</v>
      </c>
      <c r="D46" s="15">
        <v>85500</v>
      </c>
      <c r="E46" s="15">
        <v>16000</v>
      </c>
      <c r="F46" s="15">
        <v>7840</v>
      </c>
      <c r="G46" s="15">
        <v>23900</v>
      </c>
      <c r="H46" s="15">
        <v>17210</v>
      </c>
      <c r="I46" s="15">
        <v>17500</v>
      </c>
      <c r="J46" s="15">
        <v>47850</v>
      </c>
      <c r="K46" s="15">
        <v>9250</v>
      </c>
    </row>
    <row r="47" spans="1:17" ht="16.5" customHeight="1">
      <c r="A47" s="767"/>
      <c r="B47" s="771" t="s">
        <v>1130</v>
      </c>
      <c r="C47" s="15">
        <v>4950</v>
      </c>
      <c r="D47" s="15">
        <v>0</v>
      </c>
      <c r="E47" s="15">
        <v>0</v>
      </c>
      <c r="F47" s="15">
        <v>600</v>
      </c>
      <c r="G47" s="15">
        <v>0</v>
      </c>
      <c r="H47" s="15">
        <v>2500</v>
      </c>
      <c r="I47" s="15">
        <v>400</v>
      </c>
      <c r="J47" s="15">
        <v>650</v>
      </c>
      <c r="K47" s="15">
        <v>800</v>
      </c>
    </row>
    <row r="48" spans="1:17" s="772" customFormat="1" ht="20.100000000000001" customHeight="1">
      <c r="A48" s="767" t="s">
        <v>29</v>
      </c>
      <c r="B48" s="771" t="s">
        <v>1131</v>
      </c>
      <c r="C48" s="15">
        <v>48200</v>
      </c>
      <c r="D48" s="15">
        <v>18000</v>
      </c>
      <c r="E48" s="15">
        <v>4600</v>
      </c>
      <c r="F48" s="15">
        <v>2200</v>
      </c>
      <c r="G48" s="15">
        <v>4600</v>
      </c>
      <c r="H48" s="15">
        <v>3500</v>
      </c>
      <c r="I48" s="15">
        <v>4500</v>
      </c>
      <c r="J48" s="15">
        <v>8600</v>
      </c>
      <c r="K48" s="15">
        <v>2200</v>
      </c>
    </row>
    <row r="49" spans="1:11" ht="15.75" customHeight="1">
      <c r="A49" s="767"/>
      <c r="B49" s="771" t="s">
        <v>1132</v>
      </c>
      <c r="C49" s="15">
        <v>36639</v>
      </c>
      <c r="D49" s="15">
        <v>14800</v>
      </c>
      <c r="E49" s="15">
        <v>3190</v>
      </c>
      <c r="F49" s="15">
        <v>1430</v>
      </c>
      <c r="G49" s="15">
        <v>3110</v>
      </c>
      <c r="H49" s="15">
        <v>2359</v>
      </c>
      <c r="I49" s="15">
        <v>3240</v>
      </c>
      <c r="J49" s="15">
        <v>7075</v>
      </c>
      <c r="K49" s="15">
        <v>1435</v>
      </c>
    </row>
    <row r="50" spans="1:11" ht="15.75" customHeight="1">
      <c r="A50" s="767"/>
      <c r="B50" s="771" t="s">
        <v>1133</v>
      </c>
      <c r="C50" s="15">
        <v>11561</v>
      </c>
      <c r="D50" s="15">
        <v>3200</v>
      </c>
      <c r="E50" s="15">
        <v>1410</v>
      </c>
      <c r="F50" s="15">
        <v>770</v>
      </c>
      <c r="G50" s="15">
        <v>1490</v>
      </c>
      <c r="H50" s="15">
        <v>1141</v>
      </c>
      <c r="I50" s="15">
        <v>1260</v>
      </c>
      <c r="J50" s="15">
        <v>1525</v>
      </c>
      <c r="K50" s="15">
        <v>765</v>
      </c>
    </row>
    <row r="51" spans="1:11" s="772" customFormat="1" ht="20.100000000000001" customHeight="1">
      <c r="A51" s="767" t="s">
        <v>1090</v>
      </c>
      <c r="B51" s="771" t="s">
        <v>119</v>
      </c>
      <c r="C51" s="15">
        <v>600000</v>
      </c>
      <c r="D51" s="15">
        <v>196000</v>
      </c>
      <c r="E51" s="15">
        <v>71000</v>
      </c>
      <c r="F51" s="15">
        <v>26000</v>
      </c>
      <c r="G51" s="15">
        <v>71000</v>
      </c>
      <c r="H51" s="15">
        <v>51000</v>
      </c>
      <c r="I51" s="15">
        <v>71000</v>
      </c>
      <c r="J51" s="15">
        <v>88000</v>
      </c>
      <c r="K51" s="15">
        <v>26000</v>
      </c>
    </row>
    <row r="52" spans="1:11" ht="20.100000000000001" customHeight="1">
      <c r="A52" s="767"/>
      <c r="B52" s="771" t="s">
        <v>1134</v>
      </c>
      <c r="C52" s="15">
        <v>107300</v>
      </c>
      <c r="D52" s="15">
        <v>43000</v>
      </c>
      <c r="E52" s="15">
        <v>8000</v>
      </c>
      <c r="F52" s="15">
        <v>2300</v>
      </c>
      <c r="G52" s="15">
        <v>11000</v>
      </c>
      <c r="H52" s="15">
        <v>8000</v>
      </c>
      <c r="I52" s="15">
        <v>12000</v>
      </c>
      <c r="J52" s="15">
        <v>18000</v>
      </c>
      <c r="K52" s="15">
        <v>5000</v>
      </c>
    </row>
    <row r="53" spans="1:11" ht="20.100000000000001" customHeight="1">
      <c r="A53" s="767"/>
      <c r="B53" s="771" t="s">
        <v>1135</v>
      </c>
      <c r="C53" s="15">
        <v>492700</v>
      </c>
      <c r="D53" s="15">
        <v>153000</v>
      </c>
      <c r="E53" s="15">
        <v>63000</v>
      </c>
      <c r="F53" s="15">
        <v>23700</v>
      </c>
      <c r="G53" s="15">
        <v>60000</v>
      </c>
      <c r="H53" s="15">
        <v>43000</v>
      </c>
      <c r="I53" s="15">
        <v>59000</v>
      </c>
      <c r="J53" s="15">
        <v>70000</v>
      </c>
      <c r="K53" s="15">
        <v>21000</v>
      </c>
    </row>
    <row r="54" spans="1:11" s="772" customFormat="1" ht="20.100000000000001" customHeight="1">
      <c r="A54" s="767" t="s">
        <v>1092</v>
      </c>
      <c r="B54" s="771" t="s">
        <v>121</v>
      </c>
      <c r="C54" s="15">
        <v>53000</v>
      </c>
      <c r="D54" s="15">
        <v>16500</v>
      </c>
      <c r="E54" s="15">
        <v>4000</v>
      </c>
      <c r="F54" s="15">
        <v>4000</v>
      </c>
      <c r="G54" s="15">
        <v>5000</v>
      </c>
      <c r="H54" s="15">
        <v>7000</v>
      </c>
      <c r="I54" s="15">
        <v>4000</v>
      </c>
      <c r="J54" s="15">
        <v>8500</v>
      </c>
      <c r="K54" s="15">
        <v>4000</v>
      </c>
    </row>
    <row r="55" spans="1:11" s="772" customFormat="1" ht="20.100000000000001" customHeight="1">
      <c r="A55" s="767" t="s">
        <v>1094</v>
      </c>
      <c r="B55" s="771" t="s">
        <v>198</v>
      </c>
      <c r="C55" s="15">
        <v>3600000</v>
      </c>
      <c r="D55" s="15">
        <v>650000</v>
      </c>
      <c r="E55" s="15">
        <v>250000</v>
      </c>
      <c r="F55" s="15">
        <v>100000</v>
      </c>
      <c r="G55" s="15">
        <v>200000</v>
      </c>
      <c r="H55" s="15">
        <v>1700000</v>
      </c>
      <c r="I55" s="15">
        <v>250000</v>
      </c>
      <c r="J55" s="15">
        <v>300000</v>
      </c>
      <c r="K55" s="15">
        <v>150000</v>
      </c>
    </row>
    <row r="56" spans="1:11" s="772" customFormat="1" ht="20.100000000000001" customHeight="1">
      <c r="A56" s="767"/>
      <c r="B56" s="771" t="s">
        <v>1136</v>
      </c>
      <c r="C56" s="15">
        <v>85000</v>
      </c>
      <c r="D56" s="15">
        <v>25000</v>
      </c>
      <c r="E56" s="15">
        <v>20000</v>
      </c>
      <c r="F56" s="15">
        <v>0</v>
      </c>
      <c r="G56" s="15">
        <v>5000</v>
      </c>
      <c r="H56" s="15">
        <v>0</v>
      </c>
      <c r="I56" s="15">
        <v>0</v>
      </c>
      <c r="J56" s="15">
        <v>35000</v>
      </c>
      <c r="K56" s="15">
        <v>0</v>
      </c>
    </row>
    <row r="57" spans="1:11" s="772" customFormat="1" ht="17.25" customHeight="1">
      <c r="A57" s="767"/>
      <c r="B57" s="771" t="s">
        <v>1137</v>
      </c>
      <c r="C57" s="15">
        <v>1410000</v>
      </c>
      <c r="D57" s="15">
        <v>220000</v>
      </c>
      <c r="E57" s="15">
        <v>225000</v>
      </c>
      <c r="F57" s="15">
        <v>90000</v>
      </c>
      <c r="G57" s="15">
        <v>145000</v>
      </c>
      <c r="H57" s="15">
        <v>190000</v>
      </c>
      <c r="I57" s="15">
        <v>245000</v>
      </c>
      <c r="J57" s="15">
        <v>155000</v>
      </c>
      <c r="K57" s="15">
        <v>140000</v>
      </c>
    </row>
    <row r="58" spans="1:11" s="772" customFormat="1" ht="17.25" customHeight="1">
      <c r="A58" s="767"/>
      <c r="B58" s="38" t="s">
        <v>1138</v>
      </c>
      <c r="C58" s="15">
        <v>1685000</v>
      </c>
      <c r="D58" s="15">
        <v>145000</v>
      </c>
      <c r="E58" s="15">
        <v>0</v>
      </c>
      <c r="F58" s="15">
        <v>0</v>
      </c>
      <c r="G58" s="15">
        <v>40000</v>
      </c>
      <c r="H58" s="15">
        <v>1500000</v>
      </c>
      <c r="I58" s="15">
        <v>0</v>
      </c>
      <c r="J58" s="15"/>
      <c r="K58" s="15">
        <v>0</v>
      </c>
    </row>
    <row r="59" spans="1:11" s="772" customFormat="1" ht="17.25" customHeight="1">
      <c r="A59" s="767"/>
      <c r="B59" s="38" t="s">
        <v>1139</v>
      </c>
      <c r="C59" s="15">
        <v>350000</v>
      </c>
      <c r="D59" s="15">
        <v>250000</v>
      </c>
      <c r="E59" s="15">
        <v>0</v>
      </c>
      <c r="F59" s="15">
        <v>0</v>
      </c>
      <c r="G59" s="15">
        <v>0</v>
      </c>
      <c r="H59" s="15">
        <v>0</v>
      </c>
      <c r="I59" s="15">
        <v>0</v>
      </c>
      <c r="J59" s="15">
        <v>100000</v>
      </c>
      <c r="K59" s="15">
        <v>0</v>
      </c>
    </row>
    <row r="60" spans="1:11" s="772" customFormat="1" ht="17.25" customHeight="1">
      <c r="A60" s="767"/>
      <c r="B60" s="38" t="s">
        <v>138</v>
      </c>
      <c r="C60" s="15">
        <v>70000</v>
      </c>
      <c r="D60" s="15">
        <v>10000</v>
      </c>
      <c r="E60" s="15">
        <v>5000</v>
      </c>
      <c r="F60" s="15">
        <v>10000</v>
      </c>
      <c r="G60" s="15">
        <v>10000</v>
      </c>
      <c r="H60" s="15">
        <v>10000</v>
      </c>
      <c r="I60" s="15">
        <v>5000</v>
      </c>
      <c r="J60" s="15">
        <v>10000</v>
      </c>
      <c r="K60" s="15">
        <v>10000</v>
      </c>
    </row>
    <row r="61" spans="1:11" s="772" customFormat="1" ht="16.5" customHeight="1">
      <c r="A61" s="767" t="s">
        <v>272</v>
      </c>
      <c r="B61" s="771" t="s">
        <v>1140</v>
      </c>
      <c r="C61" s="15">
        <v>70000</v>
      </c>
      <c r="D61" s="15">
        <v>27000</v>
      </c>
      <c r="E61" s="15">
        <v>6500</v>
      </c>
      <c r="F61" s="15">
        <v>2500</v>
      </c>
      <c r="G61" s="15">
        <v>5000</v>
      </c>
      <c r="H61" s="15">
        <v>10000</v>
      </c>
      <c r="I61" s="15">
        <v>3000</v>
      </c>
      <c r="J61" s="15">
        <v>13000</v>
      </c>
      <c r="K61" s="15">
        <v>3000</v>
      </c>
    </row>
    <row r="62" spans="1:11" s="772" customFormat="1" ht="16.5" customHeight="1">
      <c r="A62" s="774"/>
      <c r="B62" s="771" t="s">
        <v>1141</v>
      </c>
      <c r="C62" s="15">
        <v>70000</v>
      </c>
      <c r="D62" s="15">
        <v>27000</v>
      </c>
      <c r="E62" s="15">
        <v>6500</v>
      </c>
      <c r="F62" s="15">
        <v>2500</v>
      </c>
      <c r="G62" s="15">
        <v>5000</v>
      </c>
      <c r="H62" s="15">
        <v>10000</v>
      </c>
      <c r="I62" s="15">
        <v>3000</v>
      </c>
      <c r="J62" s="15">
        <v>13000</v>
      </c>
      <c r="K62" s="15">
        <v>3000</v>
      </c>
    </row>
    <row r="63" spans="1:11" s="772" customFormat="1" ht="16.5" customHeight="1">
      <c r="A63" s="774"/>
      <c r="B63" s="771" t="s">
        <v>1142</v>
      </c>
      <c r="C63" s="15">
        <v>0</v>
      </c>
      <c r="D63" s="15">
        <v>0</v>
      </c>
      <c r="E63" s="15">
        <v>0</v>
      </c>
      <c r="F63" s="15">
        <v>0</v>
      </c>
      <c r="G63" s="15">
        <v>0</v>
      </c>
      <c r="H63" s="15">
        <v>0</v>
      </c>
      <c r="I63" s="15">
        <v>0</v>
      </c>
      <c r="J63" s="15">
        <v>0</v>
      </c>
      <c r="K63" s="15">
        <v>0</v>
      </c>
    </row>
    <row r="64" spans="1:11" s="772" customFormat="1" ht="16.5" customHeight="1">
      <c r="A64" s="767" t="s">
        <v>1143</v>
      </c>
      <c r="B64" s="771" t="s">
        <v>1144</v>
      </c>
      <c r="C64" s="15">
        <v>15000</v>
      </c>
      <c r="D64" s="15">
        <v>500</v>
      </c>
      <c r="E64" s="15">
        <v>1500</v>
      </c>
      <c r="F64" s="15">
        <v>2000</v>
      </c>
      <c r="G64" s="15">
        <v>1500</v>
      </c>
      <c r="H64" s="15">
        <v>4000</v>
      </c>
      <c r="I64" s="15">
        <v>2000</v>
      </c>
      <c r="J64" s="15">
        <v>1500</v>
      </c>
      <c r="K64" s="15">
        <v>2000</v>
      </c>
    </row>
    <row r="65" spans="1:11" s="772" customFormat="1" ht="16.5" customHeight="1">
      <c r="A65" s="767" t="s">
        <v>1145</v>
      </c>
      <c r="B65" s="771" t="s">
        <v>1146</v>
      </c>
      <c r="C65" s="15">
        <v>25000</v>
      </c>
      <c r="D65" s="15">
        <v>6700</v>
      </c>
      <c r="E65" s="15">
        <v>3300</v>
      </c>
      <c r="F65" s="15">
        <v>1000</v>
      </c>
      <c r="G65" s="15">
        <v>2100</v>
      </c>
      <c r="H65" s="15">
        <v>2000</v>
      </c>
      <c r="I65" s="15">
        <v>1200</v>
      </c>
      <c r="J65" s="15">
        <v>7000</v>
      </c>
      <c r="K65" s="15">
        <v>1700</v>
      </c>
    </row>
    <row r="66" spans="1:11" s="772" customFormat="1" ht="16.5" customHeight="1">
      <c r="A66" s="767" t="s">
        <v>1147</v>
      </c>
      <c r="B66" s="771" t="s">
        <v>1148</v>
      </c>
      <c r="C66" s="15">
        <v>20000</v>
      </c>
      <c r="D66" s="15">
        <v>4100</v>
      </c>
      <c r="E66" s="15">
        <v>2800</v>
      </c>
      <c r="F66" s="15">
        <v>1400</v>
      </c>
      <c r="G66" s="15">
        <v>3100</v>
      </c>
      <c r="H66" s="15">
        <v>1400</v>
      </c>
      <c r="I66" s="15">
        <v>2600</v>
      </c>
      <c r="J66" s="15">
        <v>3500</v>
      </c>
      <c r="K66" s="15">
        <v>1100</v>
      </c>
    </row>
    <row r="67" spans="1:11" s="772" customFormat="1" ht="16.5" customHeight="1">
      <c r="A67" s="767" t="s">
        <v>1149</v>
      </c>
      <c r="B67" s="771" t="s">
        <v>1150</v>
      </c>
      <c r="C67" s="15">
        <v>43400</v>
      </c>
      <c r="D67" s="15">
        <v>14500</v>
      </c>
      <c r="E67" s="15">
        <v>6900</v>
      </c>
      <c r="F67" s="15">
        <v>1200</v>
      </c>
      <c r="G67" s="15">
        <v>4100</v>
      </c>
      <c r="H67" s="15">
        <v>5000</v>
      </c>
      <c r="I67" s="15">
        <v>4000</v>
      </c>
      <c r="J67" s="15">
        <v>6500</v>
      </c>
      <c r="K67" s="15">
        <v>1200</v>
      </c>
    </row>
    <row r="68" spans="1:11" s="772" customFormat="1" ht="16.5" customHeight="1">
      <c r="A68" s="767" t="s">
        <v>1151</v>
      </c>
      <c r="B68" s="771" t="s">
        <v>1152</v>
      </c>
      <c r="C68" s="15">
        <v>70000</v>
      </c>
      <c r="D68" s="15">
        <v>0</v>
      </c>
      <c r="E68" s="15">
        <v>70000</v>
      </c>
      <c r="F68" s="15">
        <v>0</v>
      </c>
      <c r="G68" s="15">
        <v>0</v>
      </c>
      <c r="H68" s="15">
        <v>0</v>
      </c>
      <c r="I68" s="15">
        <v>0</v>
      </c>
      <c r="J68" s="15"/>
      <c r="K68" s="15">
        <v>0</v>
      </c>
    </row>
    <row r="69" spans="1:11" s="779" customFormat="1" ht="16.5" customHeight="1">
      <c r="A69" s="775" t="s">
        <v>18</v>
      </c>
      <c r="B69" s="776" t="s">
        <v>1153</v>
      </c>
      <c r="C69" s="777">
        <v>7000000</v>
      </c>
      <c r="D69" s="778">
        <v>2800000</v>
      </c>
      <c r="E69" s="778"/>
      <c r="F69" s="778"/>
      <c r="G69" s="778"/>
      <c r="H69" s="778"/>
      <c r="I69" s="778">
        <v>2100000</v>
      </c>
      <c r="J69" s="778">
        <v>2100000</v>
      </c>
      <c r="K69" s="778"/>
    </row>
    <row r="70" spans="1:11" s="766" customFormat="1" ht="20.100000000000001" hidden="1" customHeight="1">
      <c r="A70" s="780" t="s">
        <v>24</v>
      </c>
      <c r="B70" s="781" t="s">
        <v>1154</v>
      </c>
      <c r="C70" s="782" t="e">
        <v>#REF!</v>
      </c>
      <c r="D70" s="782" t="e">
        <v>#REF!</v>
      </c>
      <c r="E70" s="782" t="e">
        <v>#REF!</v>
      </c>
      <c r="F70" s="782" t="e">
        <v>#REF!</v>
      </c>
      <c r="G70" s="782" t="e">
        <v>#REF!</v>
      </c>
      <c r="H70" s="782" t="e">
        <v>#REF!</v>
      </c>
      <c r="I70" s="782" t="e">
        <v>#REF!</v>
      </c>
      <c r="J70" s="782" t="e">
        <v>#REF!</v>
      </c>
      <c r="K70" s="782" t="e">
        <v>#REF!</v>
      </c>
    </row>
    <row r="71" spans="1:11" s="772" customFormat="1" ht="20.100000000000001" hidden="1" customHeight="1">
      <c r="A71" s="767">
        <v>1</v>
      </c>
      <c r="B71" s="771" t="s">
        <v>1121</v>
      </c>
      <c r="C71" s="15" t="e">
        <v>#REF!</v>
      </c>
      <c r="D71" s="15" t="e">
        <v>#REF!</v>
      </c>
      <c r="E71" s="15" t="e">
        <v>#REF!</v>
      </c>
      <c r="F71" s="15" t="e">
        <v>#REF!</v>
      </c>
      <c r="G71" s="15" t="e">
        <v>#REF!</v>
      </c>
      <c r="H71" s="15" t="e">
        <v>#REF!</v>
      </c>
      <c r="I71" s="15" t="e">
        <v>#REF!</v>
      </c>
      <c r="J71" s="15" t="e">
        <v>#REF!</v>
      </c>
      <c r="K71" s="15" t="e">
        <v>#REF!</v>
      </c>
    </row>
    <row r="72" spans="1:11" ht="17.25" hidden="1" customHeight="1">
      <c r="A72" s="767"/>
      <c r="B72" s="771" t="s">
        <v>1122</v>
      </c>
      <c r="C72" s="15">
        <v>4400</v>
      </c>
      <c r="D72" s="783">
        <v>1740</v>
      </c>
      <c r="E72" s="783">
        <v>603</v>
      </c>
      <c r="F72" s="783">
        <v>103</v>
      </c>
      <c r="G72" s="783">
        <v>320</v>
      </c>
      <c r="H72" s="783">
        <v>314</v>
      </c>
      <c r="I72" s="783">
        <v>254</v>
      </c>
      <c r="J72" s="783">
        <v>988</v>
      </c>
      <c r="K72" s="783">
        <v>78</v>
      </c>
    </row>
    <row r="73" spans="1:11" ht="17.25" hidden="1" customHeight="1">
      <c r="A73" s="767"/>
      <c r="B73" s="771" t="s">
        <v>1123</v>
      </c>
      <c r="C73" s="15">
        <v>937370</v>
      </c>
      <c r="D73" s="783">
        <v>175870</v>
      </c>
      <c r="E73" s="783">
        <v>271950</v>
      </c>
      <c r="F73" s="783">
        <v>5480</v>
      </c>
      <c r="G73" s="783">
        <v>107820</v>
      </c>
      <c r="H73" s="783">
        <v>63090</v>
      </c>
      <c r="I73" s="783">
        <v>55650</v>
      </c>
      <c r="J73" s="783">
        <v>255760</v>
      </c>
      <c r="K73" s="783">
        <v>1750</v>
      </c>
    </row>
    <row r="74" spans="1:11" ht="17.25" hidden="1" customHeight="1">
      <c r="A74" s="767"/>
      <c r="B74" s="771" t="s">
        <v>1124</v>
      </c>
      <c r="C74" s="15">
        <v>599255</v>
      </c>
      <c r="D74" s="783">
        <v>111200</v>
      </c>
      <c r="E74" s="783">
        <v>86280</v>
      </c>
      <c r="F74" s="783">
        <v>2520</v>
      </c>
      <c r="G74" s="783">
        <v>150740</v>
      </c>
      <c r="H74" s="783">
        <v>46760</v>
      </c>
      <c r="I74" s="783">
        <v>24340</v>
      </c>
      <c r="J74" s="783">
        <v>174215</v>
      </c>
      <c r="K74" s="783">
        <v>3200</v>
      </c>
    </row>
    <row r="75" spans="1:11" ht="17.25" hidden="1" customHeight="1">
      <c r="A75" s="767"/>
      <c r="B75" s="771" t="s">
        <v>1125</v>
      </c>
      <c r="C75" s="15" t="e">
        <v>#REF!</v>
      </c>
      <c r="D75" s="783">
        <v>5800</v>
      </c>
      <c r="E75" s="783">
        <v>100600</v>
      </c>
      <c r="F75" s="783" t="e">
        <v>#REF!</v>
      </c>
      <c r="G75" s="783">
        <v>10</v>
      </c>
      <c r="H75" s="783" t="e">
        <v>#REF!</v>
      </c>
      <c r="I75" s="783" t="e">
        <v>#REF!</v>
      </c>
      <c r="J75" s="783" t="e">
        <v>#REF!</v>
      </c>
      <c r="K75" s="783" t="e">
        <v>#REF!</v>
      </c>
    </row>
    <row r="76" spans="1:11" ht="17.25" hidden="1" customHeight="1">
      <c r="A76" s="767"/>
      <c r="B76" s="771" t="s">
        <v>1126</v>
      </c>
      <c r="C76" s="15" t="e">
        <v>#REF!</v>
      </c>
      <c r="D76" s="783">
        <v>1130</v>
      </c>
      <c r="E76" s="783">
        <v>1170</v>
      </c>
      <c r="F76" s="783" t="e">
        <v>#REF!</v>
      </c>
      <c r="G76" s="783">
        <v>1430</v>
      </c>
      <c r="H76" s="783">
        <v>150</v>
      </c>
      <c r="I76" s="783">
        <v>10</v>
      </c>
      <c r="J76" s="783">
        <v>25</v>
      </c>
      <c r="K76" s="783">
        <v>50</v>
      </c>
    </row>
    <row r="77" spans="1:11" ht="17.25" hidden="1" customHeight="1">
      <c r="A77" s="767"/>
      <c r="B77" s="771" t="s">
        <v>1155</v>
      </c>
      <c r="C77" s="15" t="e">
        <v>#REF!</v>
      </c>
      <c r="D77" s="783" t="e">
        <v>#REF!</v>
      </c>
      <c r="E77" s="783" t="e">
        <v>#REF!</v>
      </c>
      <c r="F77" s="783" t="e">
        <v>#REF!</v>
      </c>
      <c r="G77" s="783" t="e">
        <v>#REF!</v>
      </c>
      <c r="H77" s="783" t="e">
        <v>#REF!</v>
      </c>
      <c r="I77" s="783" t="e">
        <v>#REF!</v>
      </c>
      <c r="J77" s="783" t="e">
        <v>#REF!</v>
      </c>
      <c r="K77" s="783" t="e">
        <v>#REF!</v>
      </c>
    </row>
    <row r="78" spans="1:11" s="772" customFormat="1" ht="17.25" hidden="1" customHeight="1">
      <c r="A78" s="767">
        <v>2</v>
      </c>
      <c r="B78" s="771" t="s">
        <v>1156</v>
      </c>
      <c r="C78" s="15" t="e">
        <v>#REF!</v>
      </c>
      <c r="D78" s="783" t="e">
        <v>#REF!</v>
      </c>
      <c r="E78" s="783" t="e">
        <v>#REF!</v>
      </c>
      <c r="F78" s="783" t="e">
        <v>#REF!</v>
      </c>
      <c r="G78" s="783" t="e">
        <v>#REF!</v>
      </c>
      <c r="H78" s="783" t="e">
        <v>#REF!</v>
      </c>
      <c r="I78" s="783" t="e">
        <v>#REF!</v>
      </c>
      <c r="J78" s="783" t="e">
        <v>#REF!</v>
      </c>
      <c r="K78" s="783" t="e">
        <v>#REF!</v>
      </c>
    </row>
    <row r="79" spans="1:11" s="772" customFormat="1" ht="17.25" hidden="1" customHeight="1">
      <c r="A79" s="767">
        <v>3</v>
      </c>
      <c r="B79" s="771" t="s">
        <v>198</v>
      </c>
      <c r="C79" s="15" t="e">
        <v>#REF!</v>
      </c>
      <c r="D79" s="783" t="e">
        <v>#REF!</v>
      </c>
      <c r="E79" s="783" t="e">
        <v>#REF!</v>
      </c>
      <c r="F79" s="783" t="e">
        <v>#REF!</v>
      </c>
      <c r="G79" s="783" t="e">
        <v>#REF!</v>
      </c>
      <c r="H79" s="783" t="e">
        <v>#REF!</v>
      </c>
      <c r="I79" s="783" t="e">
        <v>#REF!</v>
      </c>
      <c r="J79" s="783" t="e">
        <v>#REF!</v>
      </c>
      <c r="K79" s="783">
        <v>0</v>
      </c>
    </row>
    <row r="80" spans="1:11" s="772" customFormat="1" ht="17.25" hidden="1" customHeight="1">
      <c r="A80" s="767"/>
      <c r="B80" s="771" t="s">
        <v>1157</v>
      </c>
      <c r="C80" s="15" t="e">
        <v>#REF!</v>
      </c>
      <c r="D80" s="783" t="e">
        <v>#REF!</v>
      </c>
      <c r="E80" s="783" t="e">
        <v>#REF!</v>
      </c>
      <c r="F80" s="783" t="e">
        <v>#REF!</v>
      </c>
      <c r="G80" s="783" t="e">
        <v>#REF!</v>
      </c>
      <c r="H80" s="783" t="e">
        <v>#REF!</v>
      </c>
      <c r="I80" s="783" t="e">
        <v>#REF!</v>
      </c>
      <c r="J80" s="783" t="e">
        <v>#REF!</v>
      </c>
      <c r="K80" s="783" t="e">
        <v>#REF!</v>
      </c>
    </row>
    <row r="81" spans="1:11" s="772" customFormat="1" ht="17.25" hidden="1" customHeight="1">
      <c r="A81" s="767"/>
      <c r="B81" s="771" t="s">
        <v>1158</v>
      </c>
      <c r="C81" s="15" t="e">
        <v>#REF!</v>
      </c>
      <c r="D81" s="783" t="e">
        <v>#REF!</v>
      </c>
      <c r="E81" s="783" t="e">
        <v>#REF!</v>
      </c>
      <c r="F81" s="783" t="e">
        <v>#REF!</v>
      </c>
      <c r="G81" s="783" t="e">
        <v>#REF!</v>
      </c>
      <c r="H81" s="783" t="e">
        <v>#REF!</v>
      </c>
      <c r="I81" s="783" t="e">
        <v>#REF!</v>
      </c>
      <c r="J81" s="783" t="e">
        <v>#REF!</v>
      </c>
      <c r="K81" s="783" t="e">
        <v>#REF!</v>
      </c>
    </row>
    <row r="82" spans="1:11" s="772" customFormat="1" ht="17.25" hidden="1" customHeight="1">
      <c r="A82" s="767">
        <v>4</v>
      </c>
      <c r="B82" s="771" t="s">
        <v>1159</v>
      </c>
      <c r="C82" s="15" t="e">
        <v>#REF!</v>
      </c>
      <c r="D82" s="783" t="e">
        <v>#REF!</v>
      </c>
      <c r="E82" s="783" t="e">
        <v>#REF!</v>
      </c>
      <c r="F82" s="783" t="e">
        <v>#REF!</v>
      </c>
      <c r="G82" s="783" t="e">
        <v>#REF!</v>
      </c>
      <c r="H82" s="783" t="e">
        <v>#REF!</v>
      </c>
      <c r="I82" s="783" t="e">
        <v>#REF!</v>
      </c>
      <c r="J82" s="783" t="e">
        <v>#REF!</v>
      </c>
      <c r="K82" s="783" t="e">
        <v>#REF!</v>
      </c>
    </row>
    <row r="83" spans="1:11" s="766" customFormat="1" ht="30.75" hidden="1" customHeight="1">
      <c r="A83" s="784" t="s">
        <v>18</v>
      </c>
      <c r="B83" s="785" t="s">
        <v>1160</v>
      </c>
      <c r="C83" s="786">
        <v>0</v>
      </c>
      <c r="D83" s="786">
        <v>0</v>
      </c>
      <c r="E83" s="786">
        <v>0</v>
      </c>
      <c r="F83" s="786">
        <v>0</v>
      </c>
      <c r="G83" s="786">
        <v>0</v>
      </c>
      <c r="H83" s="786">
        <v>0</v>
      </c>
      <c r="I83" s="786">
        <v>0</v>
      </c>
      <c r="J83" s="786">
        <v>0</v>
      </c>
      <c r="K83" s="786">
        <v>0</v>
      </c>
    </row>
    <row r="84" spans="1:11" ht="15.75" hidden="1">
      <c r="A84" s="787">
        <v>1</v>
      </c>
      <c r="B84" s="788" t="s">
        <v>381</v>
      </c>
      <c r="C84" s="789">
        <v>0</v>
      </c>
      <c r="D84" s="790"/>
      <c r="E84" s="790"/>
      <c r="F84" s="790"/>
      <c r="G84" s="790"/>
      <c r="H84" s="790"/>
      <c r="I84" s="790"/>
      <c r="J84" s="790"/>
      <c r="K84" s="790"/>
    </row>
    <row r="85" spans="1:11" ht="15.75" hidden="1">
      <c r="A85" s="791">
        <v>2</v>
      </c>
      <c r="B85" s="792" t="s">
        <v>1161</v>
      </c>
      <c r="C85" s="793"/>
      <c r="D85" s="794"/>
      <c r="E85" s="794"/>
      <c r="F85" s="794"/>
      <c r="G85" s="794"/>
      <c r="H85" s="794"/>
      <c r="I85" s="794"/>
      <c r="J85" s="794"/>
      <c r="K85" s="794"/>
    </row>
    <row r="86" spans="1:11" ht="15.75" hidden="1">
      <c r="A86" s="791"/>
      <c r="B86" s="769" t="s">
        <v>1162</v>
      </c>
      <c r="C86" s="793"/>
      <c r="D86" s="794"/>
      <c r="E86" s="794"/>
      <c r="F86" s="794"/>
      <c r="G86" s="794"/>
      <c r="H86" s="794"/>
      <c r="I86" s="794"/>
      <c r="J86" s="794"/>
      <c r="K86" s="794"/>
    </row>
    <row r="87" spans="1:11" ht="15.75" hidden="1">
      <c r="A87" s="791"/>
      <c r="B87" s="792" t="s">
        <v>1163</v>
      </c>
      <c r="C87" s="793"/>
      <c r="D87" s="794"/>
      <c r="E87" s="794"/>
      <c r="F87" s="794"/>
      <c r="G87" s="794"/>
      <c r="H87" s="794"/>
      <c r="I87" s="794"/>
      <c r="J87" s="794"/>
      <c r="K87" s="794"/>
    </row>
    <row r="88" spans="1:11" ht="15.75" hidden="1">
      <c r="A88" s="795">
        <v>3</v>
      </c>
      <c r="B88" s="796" t="s">
        <v>1164</v>
      </c>
      <c r="C88" s="797"/>
      <c r="D88" s="798"/>
      <c r="E88" s="798"/>
      <c r="F88" s="798"/>
      <c r="G88" s="798"/>
      <c r="H88" s="798"/>
      <c r="I88" s="798"/>
      <c r="J88" s="798"/>
      <c r="K88" s="798"/>
    </row>
    <row r="89" spans="1:11">
      <c r="C89" s="758"/>
      <c r="D89" s="758"/>
      <c r="E89" s="758"/>
      <c r="F89" s="758"/>
      <c r="G89" s="758"/>
      <c r="H89" s="758"/>
      <c r="I89" s="758"/>
      <c r="J89" s="758"/>
      <c r="K89" s="758"/>
    </row>
    <row r="90" spans="1:11" s="799" customFormat="1" ht="24" hidden="1" customHeight="1">
      <c r="D90" s="800" t="e">
        <v>#REF!</v>
      </c>
      <c r="E90" s="800" t="e">
        <v>#REF!</v>
      </c>
      <c r="F90" s="800" t="e">
        <v>#REF!</v>
      </c>
      <c r="G90" s="800" t="e">
        <v>#REF!</v>
      </c>
      <c r="H90" s="800" t="e">
        <v>#REF!</v>
      </c>
      <c r="I90" s="800" t="e">
        <v>#REF!</v>
      </c>
      <c r="J90" s="800" t="e">
        <v>#REF!</v>
      </c>
      <c r="K90" s="800" t="e">
        <v>#REF!</v>
      </c>
    </row>
    <row r="91" spans="1:11" ht="24" hidden="1" customHeight="1">
      <c r="C91" s="757">
        <v>20000</v>
      </c>
    </row>
    <row r="92" spans="1:11" ht="24" hidden="1" customHeight="1">
      <c r="C92" s="757">
        <v>1</v>
      </c>
    </row>
    <row r="93" spans="1:11" ht="24" hidden="1" customHeight="1">
      <c r="C93" s="757">
        <v>17270</v>
      </c>
      <c r="D93" s="757">
        <v>4100</v>
      </c>
      <c r="E93" s="757">
        <v>1959.9999999999998</v>
      </c>
      <c r="F93" s="757">
        <v>979.99999999999989</v>
      </c>
      <c r="G93" s="757">
        <v>3100</v>
      </c>
      <c r="H93" s="757">
        <v>979.99999999999989</v>
      </c>
      <c r="I93" s="757">
        <v>2600</v>
      </c>
      <c r="J93" s="757">
        <v>2450</v>
      </c>
      <c r="K93" s="757">
        <v>1100</v>
      </c>
    </row>
    <row r="94" spans="1:11" ht="24" customHeight="1"/>
    <row r="95" spans="1:11" ht="24" customHeight="1"/>
    <row r="96" spans="1:11" ht="24" customHeight="1"/>
    <row r="97" ht="24" customHeight="1"/>
    <row r="98" ht="24" customHeight="1"/>
  </sheetData>
  <mergeCells count="5">
    <mergeCell ref="J1:K1"/>
    <mergeCell ref="A2:K2"/>
    <mergeCell ref="A3:K3"/>
    <mergeCell ref="J4:K4"/>
    <mergeCell ref="A7:B7"/>
  </mergeCells>
  <pageMargins left="0.70866141732283472" right="0.11811023622047245" top="0.35433070866141736" bottom="0.35433070866141736" header="0.31496062992125984" footer="0.31496062992125984"/>
  <pageSetup paperSize="9" scale="9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88"/>
  <sheetViews>
    <sheetView workbookViewId="0">
      <selection activeCell="A5" sqref="A5"/>
    </sheetView>
  </sheetViews>
  <sheetFormatPr defaultRowHeight="18.75"/>
  <cols>
    <col min="1" max="1" width="6.5703125" style="607" customWidth="1"/>
    <col min="2" max="2" width="5.7109375" style="607" customWidth="1"/>
    <col min="3" max="3" width="58.28515625" style="608" customWidth="1"/>
    <col min="4" max="4" width="19.5703125" style="608" customWidth="1"/>
    <col min="255" max="255" width="6.5703125" customWidth="1"/>
    <col min="256" max="256" width="5.7109375" customWidth="1"/>
    <col min="257" max="257" width="58.28515625" customWidth="1"/>
    <col min="258" max="258" width="0" hidden="1" customWidth="1"/>
    <col min="259" max="259" width="19.5703125" customWidth="1"/>
    <col min="511" max="511" width="6.5703125" customWidth="1"/>
    <col min="512" max="512" width="5.7109375" customWidth="1"/>
    <col min="513" max="513" width="58.28515625" customWidth="1"/>
    <col min="514" max="514" width="0" hidden="1" customWidth="1"/>
    <col min="515" max="515" width="19.5703125" customWidth="1"/>
    <col min="767" max="767" width="6.5703125" customWidth="1"/>
    <col min="768" max="768" width="5.7109375" customWidth="1"/>
    <col min="769" max="769" width="58.28515625" customWidth="1"/>
    <col min="770" max="770" width="0" hidden="1" customWidth="1"/>
    <col min="771" max="771" width="19.5703125" customWidth="1"/>
    <col min="1023" max="1023" width="6.5703125" customWidth="1"/>
    <col min="1024" max="1024" width="5.7109375" customWidth="1"/>
    <col min="1025" max="1025" width="58.28515625" customWidth="1"/>
    <col min="1026" max="1026" width="0" hidden="1" customWidth="1"/>
    <col min="1027" max="1027" width="19.5703125" customWidth="1"/>
    <col min="1279" max="1279" width="6.5703125" customWidth="1"/>
    <col min="1280" max="1280" width="5.7109375" customWidth="1"/>
    <col min="1281" max="1281" width="58.28515625" customWidth="1"/>
    <col min="1282" max="1282" width="0" hidden="1" customWidth="1"/>
    <col min="1283" max="1283" width="19.5703125" customWidth="1"/>
    <col min="1535" max="1535" width="6.5703125" customWidth="1"/>
    <col min="1536" max="1536" width="5.7109375" customWidth="1"/>
    <col min="1537" max="1537" width="58.28515625" customWidth="1"/>
    <col min="1538" max="1538" width="0" hidden="1" customWidth="1"/>
    <col min="1539" max="1539" width="19.5703125" customWidth="1"/>
    <col min="1791" max="1791" width="6.5703125" customWidth="1"/>
    <col min="1792" max="1792" width="5.7109375" customWidth="1"/>
    <col min="1793" max="1793" width="58.28515625" customWidth="1"/>
    <col min="1794" max="1794" width="0" hidden="1" customWidth="1"/>
    <col min="1795" max="1795" width="19.5703125" customWidth="1"/>
    <col min="2047" max="2047" width="6.5703125" customWidth="1"/>
    <col min="2048" max="2048" width="5.7109375" customWidth="1"/>
    <col min="2049" max="2049" width="58.28515625" customWidth="1"/>
    <col min="2050" max="2050" width="0" hidden="1" customWidth="1"/>
    <col min="2051" max="2051" width="19.5703125" customWidth="1"/>
    <col min="2303" max="2303" width="6.5703125" customWidth="1"/>
    <col min="2304" max="2304" width="5.7109375" customWidth="1"/>
    <col min="2305" max="2305" width="58.28515625" customWidth="1"/>
    <col min="2306" max="2306" width="0" hidden="1" customWidth="1"/>
    <col min="2307" max="2307" width="19.5703125" customWidth="1"/>
    <col min="2559" max="2559" width="6.5703125" customWidth="1"/>
    <col min="2560" max="2560" width="5.7109375" customWidth="1"/>
    <col min="2561" max="2561" width="58.28515625" customWidth="1"/>
    <col min="2562" max="2562" width="0" hidden="1" customWidth="1"/>
    <col min="2563" max="2563" width="19.5703125" customWidth="1"/>
    <col min="2815" max="2815" width="6.5703125" customWidth="1"/>
    <col min="2816" max="2816" width="5.7109375" customWidth="1"/>
    <col min="2817" max="2817" width="58.28515625" customWidth="1"/>
    <col min="2818" max="2818" width="0" hidden="1" customWidth="1"/>
    <col min="2819" max="2819" width="19.5703125" customWidth="1"/>
    <col min="3071" max="3071" width="6.5703125" customWidth="1"/>
    <col min="3072" max="3072" width="5.7109375" customWidth="1"/>
    <col min="3073" max="3073" width="58.28515625" customWidth="1"/>
    <col min="3074" max="3074" width="0" hidden="1" customWidth="1"/>
    <col min="3075" max="3075" width="19.5703125" customWidth="1"/>
    <col min="3327" max="3327" width="6.5703125" customWidth="1"/>
    <col min="3328" max="3328" width="5.7109375" customWidth="1"/>
    <col min="3329" max="3329" width="58.28515625" customWidth="1"/>
    <col min="3330" max="3330" width="0" hidden="1" customWidth="1"/>
    <col min="3331" max="3331" width="19.5703125" customWidth="1"/>
    <col min="3583" max="3583" width="6.5703125" customWidth="1"/>
    <col min="3584" max="3584" width="5.7109375" customWidth="1"/>
    <col min="3585" max="3585" width="58.28515625" customWidth="1"/>
    <col min="3586" max="3586" width="0" hidden="1" customWidth="1"/>
    <col min="3587" max="3587" width="19.5703125" customWidth="1"/>
    <col min="3839" max="3839" width="6.5703125" customWidth="1"/>
    <col min="3840" max="3840" width="5.7109375" customWidth="1"/>
    <col min="3841" max="3841" width="58.28515625" customWidth="1"/>
    <col min="3842" max="3842" width="0" hidden="1" customWidth="1"/>
    <col min="3843" max="3843" width="19.5703125" customWidth="1"/>
    <col min="4095" max="4095" width="6.5703125" customWidth="1"/>
    <col min="4096" max="4096" width="5.7109375" customWidth="1"/>
    <col min="4097" max="4097" width="58.28515625" customWidth="1"/>
    <col min="4098" max="4098" width="0" hidden="1" customWidth="1"/>
    <col min="4099" max="4099" width="19.5703125" customWidth="1"/>
    <col min="4351" max="4351" width="6.5703125" customWidth="1"/>
    <col min="4352" max="4352" width="5.7109375" customWidth="1"/>
    <col min="4353" max="4353" width="58.28515625" customWidth="1"/>
    <col min="4354" max="4354" width="0" hidden="1" customWidth="1"/>
    <col min="4355" max="4355" width="19.5703125" customWidth="1"/>
    <col min="4607" max="4607" width="6.5703125" customWidth="1"/>
    <col min="4608" max="4608" width="5.7109375" customWidth="1"/>
    <col min="4609" max="4609" width="58.28515625" customWidth="1"/>
    <col min="4610" max="4610" width="0" hidden="1" customWidth="1"/>
    <col min="4611" max="4611" width="19.5703125" customWidth="1"/>
    <col min="4863" max="4863" width="6.5703125" customWidth="1"/>
    <col min="4864" max="4864" width="5.7109375" customWidth="1"/>
    <col min="4865" max="4865" width="58.28515625" customWidth="1"/>
    <col min="4866" max="4866" width="0" hidden="1" customWidth="1"/>
    <col min="4867" max="4867" width="19.5703125" customWidth="1"/>
    <col min="5119" max="5119" width="6.5703125" customWidth="1"/>
    <col min="5120" max="5120" width="5.7109375" customWidth="1"/>
    <col min="5121" max="5121" width="58.28515625" customWidth="1"/>
    <col min="5122" max="5122" width="0" hidden="1" customWidth="1"/>
    <col min="5123" max="5123" width="19.5703125" customWidth="1"/>
    <col min="5375" max="5375" width="6.5703125" customWidth="1"/>
    <col min="5376" max="5376" width="5.7109375" customWidth="1"/>
    <col min="5377" max="5377" width="58.28515625" customWidth="1"/>
    <col min="5378" max="5378" width="0" hidden="1" customWidth="1"/>
    <col min="5379" max="5379" width="19.5703125" customWidth="1"/>
    <col min="5631" max="5631" width="6.5703125" customWidth="1"/>
    <col min="5632" max="5632" width="5.7109375" customWidth="1"/>
    <col min="5633" max="5633" width="58.28515625" customWidth="1"/>
    <col min="5634" max="5634" width="0" hidden="1" customWidth="1"/>
    <col min="5635" max="5635" width="19.5703125" customWidth="1"/>
    <col min="5887" max="5887" width="6.5703125" customWidth="1"/>
    <col min="5888" max="5888" width="5.7109375" customWidth="1"/>
    <col min="5889" max="5889" width="58.28515625" customWidth="1"/>
    <col min="5890" max="5890" width="0" hidden="1" customWidth="1"/>
    <col min="5891" max="5891" width="19.5703125" customWidth="1"/>
    <col min="6143" max="6143" width="6.5703125" customWidth="1"/>
    <col min="6144" max="6144" width="5.7109375" customWidth="1"/>
    <col min="6145" max="6145" width="58.28515625" customWidth="1"/>
    <col min="6146" max="6146" width="0" hidden="1" customWidth="1"/>
    <col min="6147" max="6147" width="19.5703125" customWidth="1"/>
    <col min="6399" max="6399" width="6.5703125" customWidth="1"/>
    <col min="6400" max="6400" width="5.7109375" customWidth="1"/>
    <col min="6401" max="6401" width="58.28515625" customWidth="1"/>
    <col min="6402" max="6402" width="0" hidden="1" customWidth="1"/>
    <col min="6403" max="6403" width="19.5703125" customWidth="1"/>
    <col min="6655" max="6655" width="6.5703125" customWidth="1"/>
    <col min="6656" max="6656" width="5.7109375" customWidth="1"/>
    <col min="6657" max="6657" width="58.28515625" customWidth="1"/>
    <col min="6658" max="6658" width="0" hidden="1" customWidth="1"/>
    <col min="6659" max="6659" width="19.5703125" customWidth="1"/>
    <col min="6911" max="6911" width="6.5703125" customWidth="1"/>
    <col min="6912" max="6912" width="5.7109375" customWidth="1"/>
    <col min="6913" max="6913" width="58.28515625" customWidth="1"/>
    <col min="6914" max="6914" width="0" hidden="1" customWidth="1"/>
    <col min="6915" max="6915" width="19.5703125" customWidth="1"/>
    <col min="7167" max="7167" width="6.5703125" customWidth="1"/>
    <col min="7168" max="7168" width="5.7109375" customWidth="1"/>
    <col min="7169" max="7169" width="58.28515625" customWidth="1"/>
    <col min="7170" max="7170" width="0" hidden="1" customWidth="1"/>
    <col min="7171" max="7171" width="19.5703125" customWidth="1"/>
    <col min="7423" max="7423" width="6.5703125" customWidth="1"/>
    <col min="7424" max="7424" width="5.7109375" customWidth="1"/>
    <col min="7425" max="7425" width="58.28515625" customWidth="1"/>
    <col min="7426" max="7426" width="0" hidden="1" customWidth="1"/>
    <col min="7427" max="7427" width="19.5703125" customWidth="1"/>
    <col min="7679" max="7679" width="6.5703125" customWidth="1"/>
    <col min="7680" max="7680" width="5.7109375" customWidth="1"/>
    <col min="7681" max="7681" width="58.28515625" customWidth="1"/>
    <col min="7682" max="7682" width="0" hidden="1" customWidth="1"/>
    <col min="7683" max="7683" width="19.5703125" customWidth="1"/>
    <col min="7935" max="7935" width="6.5703125" customWidth="1"/>
    <col min="7936" max="7936" width="5.7109375" customWidth="1"/>
    <col min="7937" max="7937" width="58.28515625" customWidth="1"/>
    <col min="7938" max="7938" width="0" hidden="1" customWidth="1"/>
    <col min="7939" max="7939" width="19.5703125" customWidth="1"/>
    <col min="8191" max="8191" width="6.5703125" customWidth="1"/>
    <col min="8192" max="8192" width="5.7109375" customWidth="1"/>
    <col min="8193" max="8193" width="58.28515625" customWidth="1"/>
    <col min="8194" max="8194" width="0" hidden="1" customWidth="1"/>
    <col min="8195" max="8195" width="19.5703125" customWidth="1"/>
    <col min="8447" max="8447" width="6.5703125" customWidth="1"/>
    <col min="8448" max="8448" width="5.7109375" customWidth="1"/>
    <col min="8449" max="8449" width="58.28515625" customWidth="1"/>
    <col min="8450" max="8450" width="0" hidden="1" customWidth="1"/>
    <col min="8451" max="8451" width="19.5703125" customWidth="1"/>
    <col min="8703" max="8703" width="6.5703125" customWidth="1"/>
    <col min="8704" max="8704" width="5.7109375" customWidth="1"/>
    <col min="8705" max="8705" width="58.28515625" customWidth="1"/>
    <col min="8706" max="8706" width="0" hidden="1" customWidth="1"/>
    <col min="8707" max="8707" width="19.5703125" customWidth="1"/>
    <col min="8959" max="8959" width="6.5703125" customWidth="1"/>
    <col min="8960" max="8960" width="5.7109375" customWidth="1"/>
    <col min="8961" max="8961" width="58.28515625" customWidth="1"/>
    <col min="8962" max="8962" width="0" hidden="1" customWidth="1"/>
    <col min="8963" max="8963" width="19.5703125" customWidth="1"/>
    <col min="9215" max="9215" width="6.5703125" customWidth="1"/>
    <col min="9216" max="9216" width="5.7109375" customWidth="1"/>
    <col min="9217" max="9217" width="58.28515625" customWidth="1"/>
    <col min="9218" max="9218" width="0" hidden="1" customWidth="1"/>
    <col min="9219" max="9219" width="19.5703125" customWidth="1"/>
    <col min="9471" max="9471" width="6.5703125" customWidth="1"/>
    <col min="9472" max="9472" width="5.7109375" customWidth="1"/>
    <col min="9473" max="9473" width="58.28515625" customWidth="1"/>
    <col min="9474" max="9474" width="0" hidden="1" customWidth="1"/>
    <col min="9475" max="9475" width="19.5703125" customWidth="1"/>
    <col min="9727" max="9727" width="6.5703125" customWidth="1"/>
    <col min="9728" max="9728" width="5.7109375" customWidth="1"/>
    <col min="9729" max="9729" width="58.28515625" customWidth="1"/>
    <col min="9730" max="9730" width="0" hidden="1" customWidth="1"/>
    <col min="9731" max="9731" width="19.5703125" customWidth="1"/>
    <col min="9983" max="9983" width="6.5703125" customWidth="1"/>
    <col min="9984" max="9984" width="5.7109375" customWidth="1"/>
    <col min="9985" max="9985" width="58.28515625" customWidth="1"/>
    <col min="9986" max="9986" width="0" hidden="1" customWidth="1"/>
    <col min="9987" max="9987" width="19.5703125" customWidth="1"/>
    <col min="10239" max="10239" width="6.5703125" customWidth="1"/>
    <col min="10240" max="10240" width="5.7109375" customWidth="1"/>
    <col min="10241" max="10241" width="58.28515625" customWidth="1"/>
    <col min="10242" max="10242" width="0" hidden="1" customWidth="1"/>
    <col min="10243" max="10243" width="19.5703125" customWidth="1"/>
    <col min="10495" max="10495" width="6.5703125" customWidth="1"/>
    <col min="10496" max="10496" width="5.7109375" customWidth="1"/>
    <col min="10497" max="10497" width="58.28515625" customWidth="1"/>
    <col min="10498" max="10498" width="0" hidden="1" customWidth="1"/>
    <col min="10499" max="10499" width="19.5703125" customWidth="1"/>
    <col min="10751" max="10751" width="6.5703125" customWidth="1"/>
    <col min="10752" max="10752" width="5.7109375" customWidth="1"/>
    <col min="10753" max="10753" width="58.28515625" customWidth="1"/>
    <col min="10754" max="10754" width="0" hidden="1" customWidth="1"/>
    <col min="10755" max="10755" width="19.5703125" customWidth="1"/>
    <col min="11007" max="11007" width="6.5703125" customWidth="1"/>
    <col min="11008" max="11008" width="5.7109375" customWidth="1"/>
    <col min="11009" max="11009" width="58.28515625" customWidth="1"/>
    <col min="11010" max="11010" width="0" hidden="1" customWidth="1"/>
    <col min="11011" max="11011" width="19.5703125" customWidth="1"/>
    <col min="11263" max="11263" width="6.5703125" customWidth="1"/>
    <col min="11264" max="11264" width="5.7109375" customWidth="1"/>
    <col min="11265" max="11265" width="58.28515625" customWidth="1"/>
    <col min="11266" max="11266" width="0" hidden="1" customWidth="1"/>
    <col min="11267" max="11267" width="19.5703125" customWidth="1"/>
    <col min="11519" max="11519" width="6.5703125" customWidth="1"/>
    <col min="11520" max="11520" width="5.7109375" customWidth="1"/>
    <col min="11521" max="11521" width="58.28515625" customWidth="1"/>
    <col min="11522" max="11522" width="0" hidden="1" customWidth="1"/>
    <col min="11523" max="11523" width="19.5703125" customWidth="1"/>
    <col min="11775" max="11775" width="6.5703125" customWidth="1"/>
    <col min="11776" max="11776" width="5.7109375" customWidth="1"/>
    <col min="11777" max="11777" width="58.28515625" customWidth="1"/>
    <col min="11778" max="11778" width="0" hidden="1" customWidth="1"/>
    <col min="11779" max="11779" width="19.5703125" customWidth="1"/>
    <col min="12031" max="12031" width="6.5703125" customWidth="1"/>
    <col min="12032" max="12032" width="5.7109375" customWidth="1"/>
    <col min="12033" max="12033" width="58.28515625" customWidth="1"/>
    <col min="12034" max="12034" width="0" hidden="1" customWidth="1"/>
    <col min="12035" max="12035" width="19.5703125" customWidth="1"/>
    <col min="12287" max="12287" width="6.5703125" customWidth="1"/>
    <col min="12288" max="12288" width="5.7109375" customWidth="1"/>
    <col min="12289" max="12289" width="58.28515625" customWidth="1"/>
    <col min="12290" max="12290" width="0" hidden="1" customWidth="1"/>
    <col min="12291" max="12291" width="19.5703125" customWidth="1"/>
    <col min="12543" max="12543" width="6.5703125" customWidth="1"/>
    <col min="12544" max="12544" width="5.7109375" customWidth="1"/>
    <col min="12545" max="12545" width="58.28515625" customWidth="1"/>
    <col min="12546" max="12546" width="0" hidden="1" customWidth="1"/>
    <col min="12547" max="12547" width="19.5703125" customWidth="1"/>
    <col min="12799" max="12799" width="6.5703125" customWidth="1"/>
    <col min="12800" max="12800" width="5.7109375" customWidth="1"/>
    <col min="12801" max="12801" width="58.28515625" customWidth="1"/>
    <col min="12802" max="12802" width="0" hidden="1" customWidth="1"/>
    <col min="12803" max="12803" width="19.5703125" customWidth="1"/>
    <col min="13055" max="13055" width="6.5703125" customWidth="1"/>
    <col min="13056" max="13056" width="5.7109375" customWidth="1"/>
    <col min="13057" max="13057" width="58.28515625" customWidth="1"/>
    <col min="13058" max="13058" width="0" hidden="1" customWidth="1"/>
    <col min="13059" max="13059" width="19.5703125" customWidth="1"/>
    <col min="13311" max="13311" width="6.5703125" customWidth="1"/>
    <col min="13312" max="13312" width="5.7109375" customWidth="1"/>
    <col min="13313" max="13313" width="58.28515625" customWidth="1"/>
    <col min="13314" max="13314" width="0" hidden="1" customWidth="1"/>
    <col min="13315" max="13315" width="19.5703125" customWidth="1"/>
    <col min="13567" max="13567" width="6.5703125" customWidth="1"/>
    <col min="13568" max="13568" width="5.7109375" customWidth="1"/>
    <col min="13569" max="13569" width="58.28515625" customWidth="1"/>
    <col min="13570" max="13570" width="0" hidden="1" customWidth="1"/>
    <col min="13571" max="13571" width="19.5703125" customWidth="1"/>
    <col min="13823" max="13823" width="6.5703125" customWidth="1"/>
    <col min="13824" max="13824" width="5.7109375" customWidth="1"/>
    <col min="13825" max="13825" width="58.28515625" customWidth="1"/>
    <col min="13826" max="13826" width="0" hidden="1" customWidth="1"/>
    <col min="13827" max="13827" width="19.5703125" customWidth="1"/>
    <col min="14079" max="14079" width="6.5703125" customWidth="1"/>
    <col min="14080" max="14080" width="5.7109375" customWidth="1"/>
    <col min="14081" max="14081" width="58.28515625" customWidth="1"/>
    <col min="14082" max="14082" width="0" hidden="1" customWidth="1"/>
    <col min="14083" max="14083" width="19.5703125" customWidth="1"/>
    <col min="14335" max="14335" width="6.5703125" customWidth="1"/>
    <col min="14336" max="14336" width="5.7109375" customWidth="1"/>
    <col min="14337" max="14337" width="58.28515625" customWidth="1"/>
    <col min="14338" max="14338" width="0" hidden="1" customWidth="1"/>
    <col min="14339" max="14339" width="19.5703125" customWidth="1"/>
    <col min="14591" max="14591" width="6.5703125" customWidth="1"/>
    <col min="14592" max="14592" width="5.7109375" customWidth="1"/>
    <col min="14593" max="14593" width="58.28515625" customWidth="1"/>
    <col min="14594" max="14594" width="0" hidden="1" customWidth="1"/>
    <col min="14595" max="14595" width="19.5703125" customWidth="1"/>
    <col min="14847" max="14847" width="6.5703125" customWidth="1"/>
    <col min="14848" max="14848" width="5.7109375" customWidth="1"/>
    <col min="14849" max="14849" width="58.28515625" customWidth="1"/>
    <col min="14850" max="14850" width="0" hidden="1" customWidth="1"/>
    <col min="14851" max="14851" width="19.5703125" customWidth="1"/>
    <col min="15103" max="15103" width="6.5703125" customWidth="1"/>
    <col min="15104" max="15104" width="5.7109375" customWidth="1"/>
    <col min="15105" max="15105" width="58.28515625" customWidth="1"/>
    <col min="15106" max="15106" width="0" hidden="1" customWidth="1"/>
    <col min="15107" max="15107" width="19.5703125" customWidth="1"/>
    <col min="15359" max="15359" width="6.5703125" customWidth="1"/>
    <col min="15360" max="15360" width="5.7109375" customWidth="1"/>
    <col min="15361" max="15361" width="58.28515625" customWidth="1"/>
    <col min="15362" max="15362" width="0" hidden="1" customWidth="1"/>
    <col min="15363" max="15363" width="19.5703125" customWidth="1"/>
    <col min="15615" max="15615" width="6.5703125" customWidth="1"/>
    <col min="15616" max="15616" width="5.7109375" customWidth="1"/>
    <col min="15617" max="15617" width="58.28515625" customWidth="1"/>
    <col min="15618" max="15618" width="0" hidden="1" customWidth="1"/>
    <col min="15619" max="15619" width="19.5703125" customWidth="1"/>
    <col min="15871" max="15871" width="6.5703125" customWidth="1"/>
    <col min="15872" max="15872" width="5.7109375" customWidth="1"/>
    <col min="15873" max="15873" width="58.28515625" customWidth="1"/>
    <col min="15874" max="15874" width="0" hidden="1" customWidth="1"/>
    <col min="15875" max="15875" width="19.5703125" customWidth="1"/>
    <col min="16127" max="16127" width="6.5703125" customWidth="1"/>
    <col min="16128" max="16128" width="5.7109375" customWidth="1"/>
    <col min="16129" max="16129" width="58.28515625" customWidth="1"/>
    <col min="16130" max="16130" width="0" hidden="1" customWidth="1"/>
    <col min="16131" max="16131" width="19.5703125" customWidth="1"/>
  </cols>
  <sheetData>
    <row r="1" spans="1:6">
      <c r="D1" s="801" t="s">
        <v>1166</v>
      </c>
    </row>
    <row r="2" spans="1:6">
      <c r="A2" s="1128" t="s">
        <v>1167</v>
      </c>
      <c r="B2" s="1128"/>
      <c r="C2" s="1128"/>
      <c r="D2" s="1128"/>
    </row>
    <row r="3" spans="1:6">
      <c r="A3" s="1128" t="s">
        <v>1168</v>
      </c>
      <c r="B3" s="1128"/>
      <c r="C3" s="1128"/>
      <c r="D3" s="1128"/>
    </row>
    <row r="4" spans="1:6" ht="15">
      <c r="A4" s="1129" t="str">
        <f>'11. Thu HX'!A3:K3</f>
        <v>(Kèm theo Tờ trình số         /TTr-UBND ngày      tháng       năm 2023 của UBND tỉnh)</v>
      </c>
      <c r="B4" s="1129"/>
      <c r="C4" s="1129"/>
      <c r="D4" s="1129"/>
    </row>
    <row r="5" spans="1:6">
      <c r="A5" s="802"/>
      <c r="B5" s="802"/>
      <c r="C5" s="802"/>
      <c r="D5" s="803" t="s">
        <v>2</v>
      </c>
    </row>
    <row r="6" spans="1:6" s="627" customFormat="1" ht="46.5" customHeight="1">
      <c r="A6" s="804" t="s">
        <v>1169</v>
      </c>
      <c r="B6" s="805" t="s">
        <v>175</v>
      </c>
      <c r="C6" s="805" t="s">
        <v>875</v>
      </c>
      <c r="D6" s="805" t="s">
        <v>1170</v>
      </c>
    </row>
    <row r="7" spans="1:6">
      <c r="A7" s="806"/>
      <c r="B7" s="807"/>
      <c r="C7" s="808" t="s">
        <v>881</v>
      </c>
      <c r="D7" s="809">
        <v>109099.22</v>
      </c>
      <c r="F7" s="810"/>
    </row>
    <row r="8" spans="1:6" ht="35.25" customHeight="1">
      <c r="A8" s="811"/>
      <c r="B8" s="812">
        <v>1</v>
      </c>
      <c r="C8" s="813" t="s">
        <v>977</v>
      </c>
      <c r="D8" s="814">
        <v>1626</v>
      </c>
    </row>
    <row r="9" spans="1:6">
      <c r="A9" s="811">
        <v>340</v>
      </c>
      <c r="B9" s="631"/>
      <c r="C9" s="634" t="s">
        <v>1171</v>
      </c>
      <c r="D9" s="634">
        <v>182</v>
      </c>
    </row>
    <row r="10" spans="1:6">
      <c r="A10" s="811">
        <v>340</v>
      </c>
      <c r="B10" s="631"/>
      <c r="C10" s="634" t="s">
        <v>886</v>
      </c>
      <c r="D10" s="634">
        <v>1444</v>
      </c>
    </row>
    <row r="11" spans="1:6" s="816" customFormat="1" ht="26.25" customHeight="1">
      <c r="A11" s="815"/>
      <c r="B11" s="812">
        <v>2</v>
      </c>
      <c r="C11" s="813" t="s">
        <v>1172</v>
      </c>
      <c r="D11" s="814">
        <v>1554</v>
      </c>
    </row>
    <row r="12" spans="1:6">
      <c r="A12" s="811">
        <v>280</v>
      </c>
      <c r="B12" s="637"/>
      <c r="C12" s="634" t="s">
        <v>915</v>
      </c>
      <c r="D12" s="634">
        <v>192</v>
      </c>
    </row>
    <row r="13" spans="1:6">
      <c r="A13" s="811">
        <v>160</v>
      </c>
      <c r="B13" s="637"/>
      <c r="C13" s="634" t="s">
        <v>909</v>
      </c>
      <c r="D13" s="634">
        <v>137</v>
      </c>
    </row>
    <row r="14" spans="1:6">
      <c r="A14" s="817" t="s">
        <v>1173</v>
      </c>
      <c r="B14" s="637"/>
      <c r="C14" s="818" t="s">
        <v>902</v>
      </c>
      <c r="D14" s="634">
        <v>0</v>
      </c>
    </row>
    <row r="15" spans="1:6">
      <c r="A15" s="811">
        <v>340</v>
      </c>
      <c r="B15" s="637"/>
      <c r="C15" s="634" t="s">
        <v>1171</v>
      </c>
      <c r="D15" s="634">
        <v>1225</v>
      </c>
    </row>
    <row r="16" spans="1:6" s="820" customFormat="1" ht="25.5" customHeight="1">
      <c r="A16" s="819"/>
      <c r="B16" s="812">
        <v>3</v>
      </c>
      <c r="C16" s="813" t="s">
        <v>1174</v>
      </c>
      <c r="D16" s="814">
        <v>8372.9</v>
      </c>
    </row>
    <row r="17" spans="1:4">
      <c r="A17" s="811">
        <v>280</v>
      </c>
      <c r="B17" s="644"/>
      <c r="C17" s="634" t="s">
        <v>890</v>
      </c>
      <c r="D17" s="634">
        <v>6347.9</v>
      </c>
    </row>
    <row r="18" spans="1:4">
      <c r="A18" s="811">
        <v>340</v>
      </c>
      <c r="B18" s="637"/>
      <c r="C18" s="634" t="s">
        <v>1171</v>
      </c>
      <c r="D18" s="634">
        <v>1961</v>
      </c>
    </row>
    <row r="19" spans="1:4">
      <c r="A19" s="817" t="s">
        <v>1173</v>
      </c>
      <c r="B19" s="637"/>
      <c r="C19" s="634" t="s">
        <v>902</v>
      </c>
      <c r="D19" s="634">
        <v>64</v>
      </c>
    </row>
    <row r="20" spans="1:4">
      <c r="A20" s="811"/>
      <c r="B20" s="631">
        <v>4</v>
      </c>
      <c r="C20" s="636" t="s">
        <v>896</v>
      </c>
      <c r="D20" s="636">
        <v>497</v>
      </c>
    </row>
    <row r="21" spans="1:4">
      <c r="A21" s="811">
        <v>280</v>
      </c>
      <c r="B21" s="631"/>
      <c r="C21" s="634" t="s">
        <v>890</v>
      </c>
      <c r="D21" s="634">
        <v>181</v>
      </c>
    </row>
    <row r="22" spans="1:4">
      <c r="A22" s="811">
        <v>340</v>
      </c>
      <c r="B22" s="637"/>
      <c r="C22" s="634" t="s">
        <v>1171</v>
      </c>
      <c r="D22" s="634">
        <v>316</v>
      </c>
    </row>
    <row r="23" spans="1:4">
      <c r="A23" s="811"/>
      <c r="B23" s="631">
        <v>5</v>
      </c>
      <c r="C23" s="636" t="s">
        <v>736</v>
      </c>
      <c r="D23" s="636">
        <v>686.6</v>
      </c>
    </row>
    <row r="24" spans="1:4">
      <c r="A24" s="811">
        <v>280</v>
      </c>
      <c r="B24" s="631"/>
      <c r="C24" s="634" t="s">
        <v>890</v>
      </c>
      <c r="D24" s="634">
        <v>397.6</v>
      </c>
    </row>
    <row r="25" spans="1:4">
      <c r="A25" s="817" t="s">
        <v>1173</v>
      </c>
      <c r="B25" s="637"/>
      <c r="C25" s="634" t="s">
        <v>902</v>
      </c>
      <c r="D25" s="634">
        <v>0</v>
      </c>
    </row>
    <row r="26" spans="1:4">
      <c r="A26" s="811">
        <v>340</v>
      </c>
      <c r="B26" s="637"/>
      <c r="C26" s="634" t="s">
        <v>1171</v>
      </c>
      <c r="D26" s="634">
        <v>289</v>
      </c>
    </row>
    <row r="27" spans="1:4">
      <c r="A27" s="811"/>
      <c r="B27" s="631">
        <v>6</v>
      </c>
      <c r="C27" s="636" t="s">
        <v>897</v>
      </c>
      <c r="D27" s="636">
        <v>1302</v>
      </c>
    </row>
    <row r="28" spans="1:4">
      <c r="A28" s="811">
        <v>280</v>
      </c>
      <c r="B28" s="637"/>
      <c r="C28" s="634" t="s">
        <v>890</v>
      </c>
      <c r="D28" s="634">
        <v>1062</v>
      </c>
    </row>
    <row r="29" spans="1:4">
      <c r="A29" s="817" t="s">
        <v>1173</v>
      </c>
      <c r="B29" s="637"/>
      <c r="C29" s="634" t="s">
        <v>902</v>
      </c>
      <c r="D29" s="634">
        <v>0</v>
      </c>
    </row>
    <row r="30" spans="1:4">
      <c r="A30" s="811">
        <v>340</v>
      </c>
      <c r="B30" s="637"/>
      <c r="C30" s="634" t="s">
        <v>1171</v>
      </c>
      <c r="D30" s="634">
        <v>240</v>
      </c>
    </row>
    <row r="31" spans="1:4">
      <c r="A31" s="811"/>
      <c r="B31" s="631">
        <v>7</v>
      </c>
      <c r="C31" s="636" t="s">
        <v>898</v>
      </c>
      <c r="D31" s="636">
        <v>889</v>
      </c>
    </row>
    <row r="32" spans="1:4">
      <c r="A32" s="811">
        <v>100</v>
      </c>
      <c r="B32" s="637"/>
      <c r="C32" s="634" t="s">
        <v>899</v>
      </c>
      <c r="D32" s="634">
        <v>546</v>
      </c>
    </row>
    <row r="33" spans="1:4">
      <c r="A33" s="817" t="s">
        <v>1173</v>
      </c>
      <c r="B33" s="637"/>
      <c r="C33" s="634" t="s">
        <v>902</v>
      </c>
      <c r="D33" s="634">
        <v>0</v>
      </c>
    </row>
    <row r="34" spans="1:4">
      <c r="A34" s="811">
        <v>340</v>
      </c>
      <c r="B34" s="637"/>
      <c r="C34" s="634" t="s">
        <v>1171</v>
      </c>
      <c r="D34" s="634">
        <v>343</v>
      </c>
    </row>
    <row r="35" spans="1:4">
      <c r="A35" s="811"/>
      <c r="B35" s="631">
        <v>8</v>
      </c>
      <c r="C35" s="636" t="s">
        <v>623</v>
      </c>
      <c r="D35" s="636">
        <v>640.20000000000005</v>
      </c>
    </row>
    <row r="36" spans="1:4">
      <c r="A36" s="817" t="s">
        <v>1173</v>
      </c>
      <c r="B36" s="637"/>
      <c r="C36" s="634" t="s">
        <v>902</v>
      </c>
      <c r="D36" s="634">
        <v>0</v>
      </c>
    </row>
    <row r="37" spans="1:4">
      <c r="A37" s="811">
        <v>340</v>
      </c>
      <c r="B37" s="637"/>
      <c r="C37" s="634" t="s">
        <v>1171</v>
      </c>
      <c r="D37" s="634">
        <v>475</v>
      </c>
    </row>
    <row r="38" spans="1:4">
      <c r="A38" s="811">
        <v>280</v>
      </c>
      <c r="B38" s="637"/>
      <c r="C38" s="634" t="s">
        <v>890</v>
      </c>
      <c r="D38" s="634">
        <v>165.2</v>
      </c>
    </row>
    <row r="39" spans="1:4">
      <c r="A39" s="811"/>
      <c r="B39" s="631">
        <v>9</v>
      </c>
      <c r="C39" s="636" t="s">
        <v>630</v>
      </c>
      <c r="D39" s="636">
        <v>758</v>
      </c>
    </row>
    <row r="40" spans="1:4">
      <c r="A40" s="811">
        <v>280</v>
      </c>
      <c r="B40" s="637"/>
      <c r="C40" s="634" t="s">
        <v>890</v>
      </c>
      <c r="D40" s="634">
        <v>461</v>
      </c>
    </row>
    <row r="41" spans="1:4">
      <c r="A41" s="811">
        <v>340</v>
      </c>
      <c r="B41" s="637"/>
      <c r="C41" s="634" t="s">
        <v>1171</v>
      </c>
      <c r="D41" s="634">
        <v>297</v>
      </c>
    </row>
    <row r="42" spans="1:4">
      <c r="A42" s="811"/>
      <c r="B42" s="631">
        <v>10</v>
      </c>
      <c r="C42" s="636" t="s">
        <v>900</v>
      </c>
      <c r="D42" s="636">
        <v>2646.3</v>
      </c>
    </row>
    <row r="43" spans="1:4">
      <c r="A43" s="811">
        <v>280</v>
      </c>
      <c r="B43" s="637"/>
      <c r="C43" s="634" t="s">
        <v>890</v>
      </c>
      <c r="D43" s="634">
        <v>2302.3000000000002</v>
      </c>
    </row>
    <row r="44" spans="1:4">
      <c r="A44" s="811">
        <v>340</v>
      </c>
      <c r="B44" s="637"/>
      <c r="C44" s="634" t="s">
        <v>1171</v>
      </c>
      <c r="D44" s="634">
        <v>344</v>
      </c>
    </row>
    <row r="45" spans="1:4">
      <c r="A45" s="811"/>
      <c r="B45" s="631">
        <v>11</v>
      </c>
      <c r="C45" s="636" t="s">
        <v>388</v>
      </c>
      <c r="D45" s="636">
        <v>11116</v>
      </c>
    </row>
    <row r="46" spans="1:4">
      <c r="A46" s="821">
        <v>340</v>
      </c>
      <c r="B46" s="822" t="s">
        <v>101</v>
      </c>
      <c r="C46" s="823" t="s">
        <v>1171</v>
      </c>
      <c r="D46" s="634">
        <v>527</v>
      </c>
    </row>
    <row r="47" spans="1:4" ht="16.5">
      <c r="A47" s="824" t="s">
        <v>1173</v>
      </c>
      <c r="B47" s="825" t="s">
        <v>101</v>
      </c>
      <c r="C47" s="823" t="s">
        <v>902</v>
      </c>
      <c r="D47" s="634">
        <v>10589</v>
      </c>
    </row>
    <row r="48" spans="1:4">
      <c r="A48" s="811"/>
      <c r="B48" s="637"/>
      <c r="C48" s="634" t="s">
        <v>903</v>
      </c>
      <c r="D48" s="634">
        <v>7345</v>
      </c>
    </row>
    <row r="49" spans="1:4">
      <c r="A49" s="811"/>
      <c r="B49" s="637"/>
      <c r="C49" s="634" t="s">
        <v>904</v>
      </c>
      <c r="D49" s="634">
        <v>3244</v>
      </c>
    </row>
    <row r="50" spans="1:4">
      <c r="A50" s="811"/>
      <c r="B50" s="631">
        <v>12</v>
      </c>
      <c r="C50" s="636" t="s">
        <v>641</v>
      </c>
      <c r="D50" s="636">
        <v>11235.02</v>
      </c>
    </row>
    <row r="51" spans="1:4">
      <c r="A51" s="811">
        <v>130</v>
      </c>
      <c r="B51" s="637"/>
      <c r="C51" s="634" t="s">
        <v>911</v>
      </c>
      <c r="D51" s="634">
        <v>10637.02</v>
      </c>
    </row>
    <row r="52" spans="1:4">
      <c r="A52" s="811">
        <v>370</v>
      </c>
      <c r="B52" s="637"/>
      <c r="C52" s="634" t="s">
        <v>907</v>
      </c>
      <c r="D52" s="634">
        <v>236</v>
      </c>
    </row>
    <row r="53" spans="1:4">
      <c r="A53" s="811">
        <v>250</v>
      </c>
      <c r="B53" s="637"/>
      <c r="C53" s="634" t="s">
        <v>913</v>
      </c>
      <c r="D53" s="634">
        <v>56</v>
      </c>
    </row>
    <row r="54" spans="1:4">
      <c r="A54" s="811">
        <v>340</v>
      </c>
      <c r="B54" s="637"/>
      <c r="C54" s="634" t="s">
        <v>1171</v>
      </c>
      <c r="D54" s="634">
        <v>306</v>
      </c>
    </row>
    <row r="55" spans="1:4">
      <c r="A55" s="811"/>
      <c r="B55" s="631">
        <v>13</v>
      </c>
      <c r="C55" s="636" t="s">
        <v>1175</v>
      </c>
      <c r="D55" s="636">
        <v>10660.8</v>
      </c>
    </row>
    <row r="56" spans="1:4">
      <c r="A56" s="817" t="s">
        <v>1173</v>
      </c>
      <c r="B56" s="637"/>
      <c r="C56" s="634" t="s">
        <v>902</v>
      </c>
      <c r="D56" s="634">
        <v>3729.5</v>
      </c>
    </row>
    <row r="57" spans="1:4" hidden="1">
      <c r="A57" s="811" t="s">
        <v>1176</v>
      </c>
      <c r="B57" s="637"/>
      <c r="C57" s="634" t="s">
        <v>1177</v>
      </c>
      <c r="D57" s="634"/>
    </row>
    <row r="58" spans="1:4">
      <c r="A58" s="811">
        <v>370</v>
      </c>
      <c r="B58" s="637"/>
      <c r="C58" s="634" t="s">
        <v>907</v>
      </c>
      <c r="D58" s="634">
        <v>6245.3</v>
      </c>
    </row>
    <row r="59" spans="1:4">
      <c r="A59" s="811">
        <v>340</v>
      </c>
      <c r="B59" s="637"/>
      <c r="C59" s="634" t="s">
        <v>1171</v>
      </c>
      <c r="D59" s="634">
        <v>606</v>
      </c>
    </row>
    <row r="60" spans="1:4">
      <c r="A60" s="811">
        <v>280</v>
      </c>
      <c r="B60" s="637"/>
      <c r="C60" s="634" t="s">
        <v>378</v>
      </c>
      <c r="D60" s="634">
        <v>80</v>
      </c>
    </row>
    <row r="61" spans="1:4">
      <c r="A61" s="811"/>
      <c r="B61" s="631">
        <v>14</v>
      </c>
      <c r="C61" s="826" t="s">
        <v>1178</v>
      </c>
      <c r="D61" s="636">
        <v>14209</v>
      </c>
    </row>
    <row r="62" spans="1:4">
      <c r="A62" s="817" t="s">
        <v>1173</v>
      </c>
      <c r="B62" s="637"/>
      <c r="C62" s="634" t="s">
        <v>902</v>
      </c>
      <c r="D62" s="634">
        <v>558</v>
      </c>
    </row>
    <row r="63" spans="1:4">
      <c r="A63" s="811">
        <v>160</v>
      </c>
      <c r="B63" s="644"/>
      <c r="C63" s="634" t="s">
        <v>909</v>
      </c>
      <c r="D63" s="634">
        <v>3992</v>
      </c>
    </row>
    <row r="64" spans="1:4">
      <c r="A64" s="811">
        <v>220</v>
      </c>
      <c r="B64" s="637"/>
      <c r="C64" s="634" t="s">
        <v>910</v>
      </c>
      <c r="D64" s="634">
        <v>9115</v>
      </c>
    </row>
    <row r="65" spans="1:4">
      <c r="A65" s="811">
        <v>130</v>
      </c>
      <c r="B65" s="637"/>
      <c r="C65" s="634" t="s">
        <v>911</v>
      </c>
      <c r="D65" s="634">
        <v>73</v>
      </c>
    </row>
    <row r="66" spans="1:4">
      <c r="A66" s="811">
        <v>280</v>
      </c>
      <c r="B66" s="637"/>
      <c r="C66" s="634" t="s">
        <v>890</v>
      </c>
      <c r="D66" s="634">
        <v>219</v>
      </c>
    </row>
    <row r="67" spans="1:4">
      <c r="A67" s="811">
        <v>340</v>
      </c>
      <c r="B67" s="637"/>
      <c r="C67" s="634" t="s">
        <v>1171</v>
      </c>
      <c r="D67" s="634">
        <v>252</v>
      </c>
    </row>
    <row r="68" spans="1:4">
      <c r="A68" s="827"/>
      <c r="B68" s="631">
        <v>15</v>
      </c>
      <c r="C68" s="636" t="s">
        <v>690</v>
      </c>
      <c r="D68" s="636">
        <v>19364</v>
      </c>
    </row>
    <row r="69" spans="1:4">
      <c r="A69" s="817" t="s">
        <v>1173</v>
      </c>
      <c r="B69" s="644"/>
      <c r="C69" s="634" t="s">
        <v>902</v>
      </c>
      <c r="D69" s="634">
        <v>0</v>
      </c>
    </row>
    <row r="70" spans="1:4">
      <c r="A70" s="811">
        <v>280</v>
      </c>
      <c r="B70" s="637"/>
      <c r="C70" s="634" t="s">
        <v>890</v>
      </c>
      <c r="D70" s="634">
        <v>14367</v>
      </c>
    </row>
    <row r="71" spans="1:4">
      <c r="A71" s="811">
        <v>250</v>
      </c>
      <c r="B71" s="637"/>
      <c r="C71" s="634" t="s">
        <v>913</v>
      </c>
      <c r="D71" s="634">
        <v>4653</v>
      </c>
    </row>
    <row r="72" spans="1:4">
      <c r="A72" s="811">
        <v>340</v>
      </c>
      <c r="B72" s="637"/>
      <c r="C72" s="634" t="s">
        <v>1171</v>
      </c>
      <c r="D72" s="634">
        <v>344</v>
      </c>
    </row>
    <row r="73" spans="1:4">
      <c r="A73" s="811"/>
      <c r="B73" s="631">
        <v>16</v>
      </c>
      <c r="C73" s="636" t="s">
        <v>1179</v>
      </c>
      <c r="D73" s="636">
        <v>5808.9</v>
      </c>
    </row>
    <row r="74" spans="1:4">
      <c r="A74" s="817" t="s">
        <v>1173</v>
      </c>
      <c r="B74" s="644"/>
      <c r="C74" s="634" t="s">
        <v>902</v>
      </c>
      <c r="D74" s="634">
        <v>0</v>
      </c>
    </row>
    <row r="75" spans="1:4">
      <c r="A75" s="811">
        <v>160</v>
      </c>
      <c r="B75" s="644"/>
      <c r="C75" s="634" t="s">
        <v>909</v>
      </c>
      <c r="D75" s="634">
        <v>1299</v>
      </c>
    </row>
    <row r="76" spans="1:4">
      <c r="A76" s="811">
        <v>280</v>
      </c>
      <c r="B76" s="644"/>
      <c r="C76" s="634" t="s">
        <v>915</v>
      </c>
      <c r="D76" s="634">
        <v>4126.8999999999996</v>
      </c>
    </row>
    <row r="77" spans="1:4">
      <c r="A77" s="811">
        <v>340</v>
      </c>
      <c r="B77" s="644"/>
      <c r="C77" s="634" t="s">
        <v>1171</v>
      </c>
      <c r="D77" s="634">
        <v>383</v>
      </c>
    </row>
    <row r="78" spans="1:4">
      <c r="A78" s="811"/>
      <c r="B78" s="631">
        <v>17</v>
      </c>
      <c r="C78" s="636" t="s">
        <v>699</v>
      </c>
      <c r="D78" s="636">
        <v>2710.5</v>
      </c>
    </row>
    <row r="79" spans="1:4">
      <c r="A79" s="811">
        <v>340</v>
      </c>
      <c r="B79" s="637"/>
      <c r="C79" s="634" t="s">
        <v>1171</v>
      </c>
      <c r="D79" s="634">
        <v>481</v>
      </c>
    </row>
    <row r="80" spans="1:4">
      <c r="A80" s="811">
        <v>160</v>
      </c>
      <c r="B80" s="637"/>
      <c r="C80" s="634" t="s">
        <v>909</v>
      </c>
      <c r="D80" s="634">
        <v>261.5</v>
      </c>
    </row>
    <row r="81" spans="1:4">
      <c r="A81" s="817" t="s">
        <v>1173</v>
      </c>
      <c r="B81" s="644"/>
      <c r="C81" s="634" t="s">
        <v>902</v>
      </c>
      <c r="D81" s="634">
        <v>0</v>
      </c>
    </row>
    <row r="82" spans="1:4">
      <c r="A82" s="811">
        <v>280</v>
      </c>
      <c r="B82" s="644"/>
      <c r="C82" s="634" t="s">
        <v>915</v>
      </c>
      <c r="D82" s="634">
        <v>0</v>
      </c>
    </row>
    <row r="83" spans="1:4">
      <c r="A83" s="811">
        <v>400</v>
      </c>
      <c r="B83" s="637"/>
      <c r="C83" s="634" t="s">
        <v>953</v>
      </c>
      <c r="D83" s="634">
        <v>1889</v>
      </c>
    </row>
    <row r="84" spans="1:4">
      <c r="A84" s="811">
        <v>370</v>
      </c>
      <c r="B84" s="637"/>
      <c r="C84" s="634" t="s">
        <v>907</v>
      </c>
      <c r="D84" s="634">
        <v>79</v>
      </c>
    </row>
    <row r="85" spans="1:4">
      <c r="A85" s="811"/>
      <c r="B85" s="631">
        <v>18</v>
      </c>
      <c r="C85" s="636" t="s">
        <v>916</v>
      </c>
      <c r="D85" s="636">
        <v>625</v>
      </c>
    </row>
    <row r="86" spans="1:4" ht="16.5">
      <c r="A86" s="828">
        <v>340</v>
      </c>
      <c r="B86" s="644"/>
      <c r="C86" s="634" t="s">
        <v>1171</v>
      </c>
      <c r="D86" s="634">
        <v>625</v>
      </c>
    </row>
    <row r="87" spans="1:4">
      <c r="A87" s="827"/>
      <c r="B87" s="631">
        <v>19</v>
      </c>
      <c r="C87" s="636" t="s">
        <v>917</v>
      </c>
      <c r="D87" s="636">
        <v>1288</v>
      </c>
    </row>
    <row r="88" spans="1:4" ht="16.5">
      <c r="A88" s="828">
        <v>190</v>
      </c>
      <c r="B88" s="644"/>
      <c r="C88" s="634" t="s">
        <v>918</v>
      </c>
      <c r="D88" s="634">
        <v>1277</v>
      </c>
    </row>
    <row r="89" spans="1:4">
      <c r="A89" s="828">
        <v>250</v>
      </c>
      <c r="B89" s="644"/>
      <c r="C89" s="664" t="s">
        <v>913</v>
      </c>
      <c r="D89" s="634">
        <v>11</v>
      </c>
    </row>
    <row r="90" spans="1:4">
      <c r="A90" s="811"/>
      <c r="B90" s="631">
        <v>20</v>
      </c>
      <c r="C90" s="636" t="s">
        <v>1180</v>
      </c>
      <c r="D90" s="636">
        <v>207</v>
      </c>
    </row>
    <row r="91" spans="1:4">
      <c r="A91" s="811">
        <v>340</v>
      </c>
      <c r="B91" s="637"/>
      <c r="C91" s="634" t="s">
        <v>1171</v>
      </c>
      <c r="D91" s="634">
        <v>207</v>
      </c>
    </row>
    <row r="92" spans="1:4">
      <c r="A92" s="811"/>
      <c r="B92" s="631">
        <v>21</v>
      </c>
      <c r="C92" s="636" t="s">
        <v>1181</v>
      </c>
      <c r="D92" s="636">
        <v>260</v>
      </c>
    </row>
    <row r="93" spans="1:4">
      <c r="A93" s="811">
        <v>340</v>
      </c>
      <c r="B93" s="637"/>
      <c r="C93" s="634" t="s">
        <v>1171</v>
      </c>
      <c r="D93" s="634">
        <v>251</v>
      </c>
    </row>
    <row r="94" spans="1:4">
      <c r="A94" s="811">
        <v>280</v>
      </c>
      <c r="B94" s="637"/>
      <c r="C94" s="634" t="s">
        <v>353</v>
      </c>
      <c r="D94" s="634">
        <v>9</v>
      </c>
    </row>
    <row r="95" spans="1:4">
      <c r="A95" s="827"/>
      <c r="B95" s="631">
        <v>22</v>
      </c>
      <c r="C95" s="636" t="s">
        <v>921</v>
      </c>
      <c r="D95" s="636">
        <v>653</v>
      </c>
    </row>
    <row r="96" spans="1:4">
      <c r="A96" s="811">
        <v>160</v>
      </c>
      <c r="B96" s="637"/>
      <c r="C96" s="634" t="s">
        <v>909</v>
      </c>
      <c r="D96" s="634">
        <v>134</v>
      </c>
    </row>
    <row r="97" spans="1:4">
      <c r="A97" s="811">
        <v>370</v>
      </c>
      <c r="B97" s="637"/>
      <c r="C97" s="634" t="s">
        <v>907</v>
      </c>
      <c r="D97" s="634">
        <v>20</v>
      </c>
    </row>
    <row r="98" spans="1:4">
      <c r="A98" s="817" t="s">
        <v>1173</v>
      </c>
      <c r="B98" s="644"/>
      <c r="C98" s="634" t="s">
        <v>902</v>
      </c>
      <c r="D98" s="634">
        <v>0</v>
      </c>
    </row>
    <row r="99" spans="1:4">
      <c r="A99" s="811">
        <v>340</v>
      </c>
      <c r="B99" s="637"/>
      <c r="C99" s="634" t="s">
        <v>1171</v>
      </c>
      <c r="D99" s="634">
        <v>499</v>
      </c>
    </row>
    <row r="100" spans="1:4">
      <c r="A100" s="827"/>
      <c r="B100" s="631">
        <v>23</v>
      </c>
      <c r="C100" s="636" t="s">
        <v>436</v>
      </c>
      <c r="D100" s="636">
        <v>1856</v>
      </c>
    </row>
    <row r="101" spans="1:4">
      <c r="A101" s="811">
        <v>160</v>
      </c>
      <c r="B101" s="637"/>
      <c r="C101" s="634" t="s">
        <v>909</v>
      </c>
      <c r="D101" s="634">
        <v>837</v>
      </c>
    </row>
    <row r="102" spans="1:4">
      <c r="A102" s="811">
        <v>340</v>
      </c>
      <c r="B102" s="637"/>
      <c r="C102" s="634" t="s">
        <v>1171</v>
      </c>
      <c r="D102" s="634">
        <v>1019</v>
      </c>
    </row>
    <row r="103" spans="1:4">
      <c r="A103" s="811">
        <v>280</v>
      </c>
      <c r="B103" s="637"/>
      <c r="C103" s="634" t="s">
        <v>353</v>
      </c>
      <c r="D103" s="634">
        <v>0</v>
      </c>
    </row>
    <row r="104" spans="1:4">
      <c r="A104" s="811"/>
      <c r="B104" s="631">
        <v>24</v>
      </c>
      <c r="C104" s="636" t="s">
        <v>922</v>
      </c>
      <c r="D104" s="636">
        <v>770</v>
      </c>
    </row>
    <row r="105" spans="1:4">
      <c r="A105" s="811">
        <v>340</v>
      </c>
      <c r="B105" s="637"/>
      <c r="C105" s="634" t="s">
        <v>1171</v>
      </c>
      <c r="D105" s="634">
        <v>119</v>
      </c>
    </row>
    <row r="106" spans="1:4">
      <c r="A106" s="811">
        <v>160</v>
      </c>
      <c r="B106" s="637"/>
      <c r="C106" s="634" t="s">
        <v>909</v>
      </c>
      <c r="D106" s="634">
        <v>526</v>
      </c>
    </row>
    <row r="107" spans="1:4">
      <c r="A107" s="829" t="s">
        <v>1173</v>
      </c>
      <c r="B107" s="637"/>
      <c r="C107" s="634" t="s">
        <v>902</v>
      </c>
      <c r="D107" s="634">
        <v>0</v>
      </c>
    </row>
    <row r="108" spans="1:4">
      <c r="A108" s="607">
        <v>250</v>
      </c>
      <c r="B108" s="637"/>
      <c r="C108" s="634" t="s">
        <v>913</v>
      </c>
      <c r="D108" s="634">
        <v>125</v>
      </c>
    </row>
    <row r="109" spans="1:4">
      <c r="A109" s="811"/>
      <c r="B109" s="631">
        <v>25</v>
      </c>
      <c r="C109" s="636" t="s">
        <v>923</v>
      </c>
      <c r="D109" s="636">
        <v>461</v>
      </c>
    </row>
    <row r="110" spans="1:4">
      <c r="A110" s="811">
        <v>340</v>
      </c>
      <c r="B110" s="637"/>
      <c r="C110" s="634" t="s">
        <v>1171</v>
      </c>
      <c r="D110" s="634">
        <v>340</v>
      </c>
    </row>
    <row r="111" spans="1:4">
      <c r="A111" s="607">
        <v>250</v>
      </c>
      <c r="B111" s="637"/>
      <c r="C111" s="634" t="s">
        <v>913</v>
      </c>
      <c r="D111" s="634">
        <v>28</v>
      </c>
    </row>
    <row r="112" spans="1:4">
      <c r="A112" s="811">
        <v>280</v>
      </c>
      <c r="B112" s="637"/>
      <c r="C112" s="634" t="s">
        <v>353</v>
      </c>
      <c r="D112" s="634">
        <v>93</v>
      </c>
    </row>
    <row r="113" spans="1:4">
      <c r="A113" s="827"/>
      <c r="B113" s="631">
        <v>26</v>
      </c>
      <c r="C113" s="636" t="s">
        <v>924</v>
      </c>
      <c r="D113" s="636">
        <v>242</v>
      </c>
    </row>
    <row r="114" spans="1:4">
      <c r="A114" s="811">
        <v>340</v>
      </c>
      <c r="B114" s="631"/>
      <c r="C114" s="634" t="s">
        <v>1171</v>
      </c>
      <c r="D114" s="634">
        <v>242</v>
      </c>
    </row>
    <row r="115" spans="1:4">
      <c r="A115" s="829" t="s">
        <v>1173</v>
      </c>
      <c r="B115" s="637"/>
      <c r="C115" s="634" t="s">
        <v>902</v>
      </c>
      <c r="D115" s="634">
        <v>0</v>
      </c>
    </row>
    <row r="116" spans="1:4">
      <c r="A116" s="827"/>
      <c r="B116" s="648">
        <v>27</v>
      </c>
      <c r="C116" s="650" t="s">
        <v>925</v>
      </c>
      <c r="D116" s="636">
        <v>53</v>
      </c>
    </row>
    <row r="117" spans="1:4">
      <c r="A117" s="811">
        <v>340</v>
      </c>
      <c r="B117" s="637"/>
      <c r="C117" s="634" t="s">
        <v>1171</v>
      </c>
      <c r="D117" s="634">
        <v>53</v>
      </c>
    </row>
    <row r="118" spans="1:4">
      <c r="A118" s="827"/>
      <c r="B118" s="648">
        <v>28</v>
      </c>
      <c r="C118" s="650" t="s">
        <v>429</v>
      </c>
      <c r="D118" s="636">
        <v>97</v>
      </c>
    </row>
    <row r="119" spans="1:4">
      <c r="A119" s="811">
        <v>340</v>
      </c>
      <c r="B119" s="637"/>
      <c r="C119" s="634" t="s">
        <v>1171</v>
      </c>
      <c r="D119" s="634">
        <v>97</v>
      </c>
    </row>
    <row r="120" spans="1:4">
      <c r="A120" s="811"/>
      <c r="B120" s="631">
        <v>29</v>
      </c>
      <c r="C120" s="636" t="s">
        <v>1013</v>
      </c>
      <c r="D120" s="636">
        <v>299</v>
      </c>
    </row>
    <row r="121" spans="1:4">
      <c r="A121" s="811">
        <v>340</v>
      </c>
      <c r="B121" s="637"/>
      <c r="C121" s="634" t="s">
        <v>1171</v>
      </c>
      <c r="D121" s="634">
        <v>42</v>
      </c>
    </row>
    <row r="122" spans="1:4">
      <c r="A122" s="811">
        <v>160</v>
      </c>
      <c r="B122" s="644"/>
      <c r="C122" s="634" t="s">
        <v>909</v>
      </c>
      <c r="D122" s="634">
        <v>257</v>
      </c>
    </row>
    <row r="123" spans="1:4">
      <c r="A123" s="811" t="s">
        <v>1176</v>
      </c>
      <c r="B123" s="637"/>
      <c r="C123" s="634" t="s">
        <v>1177</v>
      </c>
      <c r="D123" s="634">
        <v>0</v>
      </c>
    </row>
    <row r="124" spans="1:4">
      <c r="A124" s="811"/>
      <c r="B124" s="631">
        <v>30</v>
      </c>
      <c r="C124" s="636" t="s">
        <v>927</v>
      </c>
      <c r="D124" s="636">
        <v>160</v>
      </c>
    </row>
    <row r="125" spans="1:4">
      <c r="A125" s="811">
        <v>340</v>
      </c>
      <c r="B125" s="637"/>
      <c r="C125" s="634" t="s">
        <v>1171</v>
      </c>
      <c r="D125" s="634">
        <v>24</v>
      </c>
    </row>
    <row r="126" spans="1:4">
      <c r="A126" s="811">
        <v>160</v>
      </c>
      <c r="B126" s="644"/>
      <c r="C126" s="634" t="s">
        <v>909</v>
      </c>
      <c r="D126" s="634">
        <v>136</v>
      </c>
    </row>
    <row r="127" spans="1:4">
      <c r="A127" s="811" t="s">
        <v>1176</v>
      </c>
      <c r="B127" s="637"/>
      <c r="C127" s="634" t="s">
        <v>1177</v>
      </c>
      <c r="D127" s="634">
        <v>0</v>
      </c>
    </row>
    <row r="128" spans="1:4">
      <c r="A128" s="827"/>
      <c r="B128" s="648">
        <v>31</v>
      </c>
      <c r="C128" s="650" t="s">
        <v>928</v>
      </c>
      <c r="D128" s="636">
        <v>49</v>
      </c>
    </row>
    <row r="129" spans="1:4">
      <c r="A129" s="811">
        <v>340</v>
      </c>
      <c r="B129" s="637"/>
      <c r="C129" s="634" t="s">
        <v>1171</v>
      </c>
      <c r="D129" s="634">
        <v>49</v>
      </c>
    </row>
    <row r="130" spans="1:4">
      <c r="A130" s="811"/>
      <c r="B130" s="631">
        <v>32</v>
      </c>
      <c r="C130" s="636" t="s">
        <v>929</v>
      </c>
      <c r="D130" s="636">
        <v>200</v>
      </c>
    </row>
    <row r="131" spans="1:4">
      <c r="A131" s="811">
        <v>340</v>
      </c>
      <c r="B131" s="631"/>
      <c r="C131" s="634" t="s">
        <v>1171</v>
      </c>
      <c r="D131" s="634">
        <v>200</v>
      </c>
    </row>
    <row r="132" spans="1:4">
      <c r="A132" s="811"/>
      <c r="B132" s="631">
        <v>33</v>
      </c>
      <c r="C132" s="636" t="s">
        <v>930</v>
      </c>
      <c r="D132" s="636">
        <v>284</v>
      </c>
    </row>
    <row r="133" spans="1:4">
      <c r="A133" s="811">
        <v>340</v>
      </c>
      <c r="B133" s="637"/>
      <c r="C133" s="634" t="s">
        <v>1171</v>
      </c>
      <c r="D133" s="634">
        <v>284</v>
      </c>
    </row>
    <row r="134" spans="1:4">
      <c r="A134" s="811"/>
      <c r="B134" s="631">
        <v>34</v>
      </c>
      <c r="C134" s="636" t="s">
        <v>931</v>
      </c>
      <c r="D134" s="636">
        <v>135</v>
      </c>
    </row>
    <row r="135" spans="1:4">
      <c r="A135" s="811">
        <v>340</v>
      </c>
      <c r="B135" s="631"/>
      <c r="C135" s="634" t="s">
        <v>1171</v>
      </c>
      <c r="D135" s="634">
        <v>98</v>
      </c>
    </row>
    <row r="136" spans="1:4">
      <c r="A136" s="817" t="s">
        <v>1173</v>
      </c>
      <c r="B136" s="631"/>
      <c r="C136" s="634" t="s">
        <v>902</v>
      </c>
      <c r="D136" s="634">
        <v>37</v>
      </c>
    </row>
    <row r="137" spans="1:4">
      <c r="A137" s="811"/>
      <c r="B137" s="631">
        <v>35</v>
      </c>
      <c r="C137" s="636" t="s">
        <v>932</v>
      </c>
      <c r="D137" s="636">
        <v>70</v>
      </c>
    </row>
    <row r="138" spans="1:4">
      <c r="A138" s="811">
        <v>340</v>
      </c>
      <c r="B138" s="631"/>
      <c r="C138" s="634" t="s">
        <v>1171</v>
      </c>
      <c r="D138" s="634">
        <v>70</v>
      </c>
    </row>
    <row r="139" spans="1:4">
      <c r="A139" s="827"/>
      <c r="B139" s="648">
        <v>36</v>
      </c>
      <c r="C139" s="650" t="s">
        <v>1182</v>
      </c>
      <c r="D139" s="636">
        <v>38</v>
      </c>
    </row>
    <row r="140" spans="1:4">
      <c r="A140" s="811">
        <v>340</v>
      </c>
      <c r="B140" s="637"/>
      <c r="C140" s="634" t="s">
        <v>1171</v>
      </c>
      <c r="D140" s="634">
        <v>38</v>
      </c>
    </row>
    <row r="141" spans="1:4">
      <c r="A141" s="827"/>
      <c r="B141" s="648">
        <v>37</v>
      </c>
      <c r="C141" s="650" t="s">
        <v>934</v>
      </c>
      <c r="D141" s="636">
        <v>53</v>
      </c>
    </row>
    <row r="142" spans="1:4">
      <c r="A142" s="811">
        <v>340</v>
      </c>
      <c r="B142" s="637"/>
      <c r="C142" s="634" t="s">
        <v>1171</v>
      </c>
      <c r="D142" s="634">
        <v>53</v>
      </c>
    </row>
    <row r="143" spans="1:4">
      <c r="A143" s="827"/>
      <c r="B143" s="648">
        <v>38</v>
      </c>
      <c r="C143" s="650" t="s">
        <v>935</v>
      </c>
      <c r="D143" s="636">
        <v>59</v>
      </c>
    </row>
    <row r="144" spans="1:4">
      <c r="A144" s="811">
        <v>340</v>
      </c>
      <c r="B144" s="637"/>
      <c r="C144" s="634" t="s">
        <v>1171</v>
      </c>
      <c r="D144" s="634">
        <v>59</v>
      </c>
    </row>
    <row r="145" spans="1:4">
      <c r="A145" s="827"/>
      <c r="B145" s="648">
        <v>39</v>
      </c>
      <c r="C145" s="650" t="s">
        <v>936</v>
      </c>
      <c r="D145" s="636">
        <v>82</v>
      </c>
    </row>
    <row r="146" spans="1:4">
      <c r="A146" s="811">
        <v>340</v>
      </c>
      <c r="B146" s="637"/>
      <c r="C146" s="634" t="s">
        <v>1171</v>
      </c>
      <c r="D146" s="634">
        <v>82</v>
      </c>
    </row>
    <row r="147" spans="1:4">
      <c r="A147" s="811"/>
      <c r="B147" s="631">
        <v>40</v>
      </c>
      <c r="C147" s="636" t="s">
        <v>937</v>
      </c>
      <c r="D147" s="636">
        <v>191</v>
      </c>
    </row>
    <row r="148" spans="1:4">
      <c r="A148" s="817" t="s">
        <v>1173</v>
      </c>
      <c r="B148" s="631"/>
      <c r="C148" s="634" t="s">
        <v>902</v>
      </c>
      <c r="D148" s="634">
        <v>191</v>
      </c>
    </row>
    <row r="149" spans="1:4">
      <c r="A149" s="811"/>
      <c r="B149" s="631">
        <v>41</v>
      </c>
      <c r="C149" s="636" t="s">
        <v>938</v>
      </c>
      <c r="D149" s="636">
        <v>57</v>
      </c>
    </row>
    <row r="150" spans="1:4">
      <c r="A150" s="811">
        <v>340</v>
      </c>
      <c r="B150" s="631"/>
      <c r="C150" s="634" t="s">
        <v>1171</v>
      </c>
      <c r="D150" s="634">
        <v>57</v>
      </c>
    </row>
    <row r="151" spans="1:4">
      <c r="A151" s="811"/>
      <c r="B151" s="631">
        <v>42</v>
      </c>
      <c r="C151" s="636" t="s">
        <v>713</v>
      </c>
      <c r="D151" s="636">
        <v>144</v>
      </c>
    </row>
    <row r="152" spans="1:4">
      <c r="A152" s="811">
        <v>340</v>
      </c>
      <c r="B152" s="631"/>
      <c r="C152" s="634" t="s">
        <v>1171</v>
      </c>
      <c r="D152" s="634">
        <v>144</v>
      </c>
    </row>
    <row r="153" spans="1:4">
      <c r="A153" s="811"/>
      <c r="B153" s="631">
        <v>43</v>
      </c>
      <c r="C153" s="636" t="s">
        <v>940</v>
      </c>
      <c r="D153" s="636">
        <v>129</v>
      </c>
    </row>
    <row r="154" spans="1:4">
      <c r="A154" s="811">
        <v>340</v>
      </c>
      <c r="B154" s="637"/>
      <c r="C154" s="634" t="s">
        <v>1171</v>
      </c>
      <c r="D154" s="634">
        <v>82</v>
      </c>
    </row>
    <row r="155" spans="1:4">
      <c r="A155" s="817" t="s">
        <v>1173</v>
      </c>
      <c r="B155" s="637"/>
      <c r="C155" s="634" t="s">
        <v>902</v>
      </c>
      <c r="D155" s="634">
        <v>47</v>
      </c>
    </row>
    <row r="156" spans="1:4">
      <c r="A156" s="827"/>
      <c r="B156" s="830">
        <v>44</v>
      </c>
      <c r="C156" s="636" t="s">
        <v>941</v>
      </c>
      <c r="D156" s="636">
        <v>36</v>
      </c>
    </row>
    <row r="157" spans="1:4">
      <c r="A157" s="811">
        <v>340</v>
      </c>
      <c r="B157" s="637"/>
      <c r="C157" s="634" t="s">
        <v>1171</v>
      </c>
      <c r="D157" s="634">
        <v>36</v>
      </c>
    </row>
    <row r="158" spans="1:4">
      <c r="A158" s="827"/>
      <c r="B158" s="830">
        <v>45</v>
      </c>
      <c r="C158" s="636" t="s">
        <v>942</v>
      </c>
      <c r="D158" s="636">
        <v>103</v>
      </c>
    </row>
    <row r="159" spans="1:4">
      <c r="A159" s="811">
        <v>340</v>
      </c>
      <c r="B159" s="637"/>
      <c r="C159" s="634" t="s">
        <v>1171</v>
      </c>
      <c r="D159" s="634">
        <v>103</v>
      </c>
    </row>
    <row r="160" spans="1:4">
      <c r="A160" s="827"/>
      <c r="B160" s="631">
        <v>46</v>
      </c>
      <c r="C160" s="650" t="s">
        <v>943</v>
      </c>
      <c r="D160" s="636">
        <v>1134</v>
      </c>
    </row>
    <row r="161" spans="1:4">
      <c r="A161" s="811">
        <v>280</v>
      </c>
      <c r="B161" s="637"/>
      <c r="C161" s="634" t="s">
        <v>890</v>
      </c>
      <c r="D161" s="634">
        <v>1099</v>
      </c>
    </row>
    <row r="162" spans="1:4" hidden="1">
      <c r="A162" s="811" t="s">
        <v>1176</v>
      </c>
      <c r="B162" s="637"/>
      <c r="C162" s="634" t="s">
        <v>1177</v>
      </c>
      <c r="D162" s="634">
        <v>0</v>
      </c>
    </row>
    <row r="163" spans="1:4">
      <c r="A163" s="811">
        <v>340</v>
      </c>
      <c r="B163" s="637"/>
      <c r="C163" s="634" t="s">
        <v>1171</v>
      </c>
      <c r="D163" s="634">
        <v>35</v>
      </c>
    </row>
    <row r="164" spans="1:4" s="816" customFormat="1" ht="35.25" customHeight="1">
      <c r="A164" s="819"/>
      <c r="B164" s="831">
        <v>47</v>
      </c>
      <c r="C164" s="813" t="s">
        <v>1183</v>
      </c>
      <c r="D164" s="636">
        <v>825</v>
      </c>
    </row>
    <row r="165" spans="1:4">
      <c r="A165" s="811">
        <v>100</v>
      </c>
      <c r="B165" s="637"/>
      <c r="C165" s="634" t="s">
        <v>899</v>
      </c>
      <c r="D165" s="634">
        <v>825</v>
      </c>
    </row>
    <row r="166" spans="1:4">
      <c r="A166" s="827"/>
      <c r="B166" s="648">
        <v>48</v>
      </c>
      <c r="C166" s="636" t="s">
        <v>1184</v>
      </c>
      <c r="D166" s="636">
        <v>558</v>
      </c>
    </row>
    <row r="167" spans="1:4">
      <c r="A167" s="811">
        <v>280</v>
      </c>
      <c r="B167" s="637"/>
      <c r="C167" s="634" t="s">
        <v>890</v>
      </c>
      <c r="D167" s="634">
        <v>0</v>
      </c>
    </row>
    <row r="168" spans="1:4">
      <c r="A168" s="811">
        <v>340</v>
      </c>
      <c r="B168" s="637"/>
      <c r="C168" s="634" t="s">
        <v>1171</v>
      </c>
      <c r="D168" s="634">
        <v>558</v>
      </c>
    </row>
    <row r="169" spans="1:4">
      <c r="A169" s="827"/>
      <c r="B169" s="648">
        <v>49</v>
      </c>
      <c r="C169" s="636" t="s">
        <v>946</v>
      </c>
      <c r="D169" s="636">
        <v>915</v>
      </c>
    </row>
    <row r="170" spans="1:4">
      <c r="A170" s="817" t="s">
        <v>1173</v>
      </c>
      <c r="B170" s="637"/>
      <c r="C170" s="634" t="s">
        <v>902</v>
      </c>
      <c r="D170" s="634">
        <v>915</v>
      </c>
    </row>
    <row r="171" spans="1:4">
      <c r="A171" s="832"/>
      <c r="B171" s="648">
        <v>50</v>
      </c>
      <c r="C171" s="636" t="s">
        <v>1185</v>
      </c>
      <c r="D171" s="636">
        <v>1337</v>
      </c>
    </row>
    <row r="172" spans="1:4">
      <c r="A172" s="811">
        <v>340</v>
      </c>
      <c r="B172" s="637"/>
      <c r="C172" s="634" t="s">
        <v>1171</v>
      </c>
      <c r="D172" s="634">
        <v>503</v>
      </c>
    </row>
    <row r="173" spans="1:4">
      <c r="A173" s="811">
        <v>130</v>
      </c>
      <c r="B173" s="637"/>
      <c r="C173" s="634" t="s">
        <v>1186</v>
      </c>
      <c r="D173" s="634">
        <v>834</v>
      </c>
    </row>
    <row r="174" spans="1:4" s="513" customFormat="1">
      <c r="A174" s="833"/>
      <c r="B174" s="834">
        <v>51</v>
      </c>
      <c r="C174" s="835" t="s">
        <v>410</v>
      </c>
      <c r="D174" s="636">
        <v>1272</v>
      </c>
    </row>
    <row r="175" spans="1:4">
      <c r="A175" s="817" t="s">
        <v>1187</v>
      </c>
      <c r="B175" s="637"/>
      <c r="C175" s="634" t="s">
        <v>253</v>
      </c>
      <c r="D175" s="836">
        <v>1272</v>
      </c>
    </row>
    <row r="176" spans="1:4" s="513" customFormat="1">
      <c r="A176" s="827"/>
      <c r="B176" s="648">
        <v>52</v>
      </c>
      <c r="C176" s="636" t="s">
        <v>1188</v>
      </c>
      <c r="D176" s="835">
        <v>354</v>
      </c>
    </row>
    <row r="177" spans="1:4">
      <c r="A177" s="817" t="s">
        <v>1173</v>
      </c>
      <c r="B177" s="637"/>
      <c r="C177" s="634" t="s">
        <v>1189</v>
      </c>
      <c r="D177" s="836"/>
    </row>
    <row r="178" spans="1:4">
      <c r="A178" s="817" t="s">
        <v>1190</v>
      </c>
      <c r="B178" s="637"/>
      <c r="C178" s="634" t="s">
        <v>1191</v>
      </c>
      <c r="D178" s="836">
        <v>354</v>
      </c>
    </row>
    <row r="179" spans="1:4" s="513" customFormat="1">
      <c r="A179" s="827"/>
      <c r="B179" s="648">
        <v>53</v>
      </c>
      <c r="C179" s="636" t="s">
        <v>1192</v>
      </c>
      <c r="D179" s="835">
        <v>27</v>
      </c>
    </row>
    <row r="180" spans="1:4">
      <c r="A180" s="811">
        <v>340</v>
      </c>
      <c r="B180" s="637"/>
      <c r="C180" s="634" t="s">
        <v>1193</v>
      </c>
      <c r="D180" s="836"/>
    </row>
    <row r="181" spans="1:4">
      <c r="A181" s="811">
        <v>130</v>
      </c>
      <c r="B181" s="637"/>
      <c r="C181" s="634" t="s">
        <v>1194</v>
      </c>
      <c r="D181" s="836"/>
    </row>
    <row r="182" spans="1:4">
      <c r="A182" s="817" t="s">
        <v>1173</v>
      </c>
      <c r="B182" s="631"/>
      <c r="C182" s="634" t="s">
        <v>1189</v>
      </c>
      <c r="D182" s="836">
        <v>27</v>
      </c>
    </row>
    <row r="183" spans="1:4">
      <c r="A183" s="837">
        <v>160</v>
      </c>
      <c r="B183" s="838"/>
      <c r="C183" s="839" t="s">
        <v>1195</v>
      </c>
      <c r="D183" s="839"/>
    </row>
    <row r="184" spans="1:4">
      <c r="B184" s="660"/>
      <c r="C184" s="840"/>
      <c r="D184" s="840"/>
    </row>
    <row r="185" spans="1:4">
      <c r="B185" s="660"/>
      <c r="C185" s="661"/>
      <c r="D185" s="661"/>
    </row>
    <row r="186" spans="1:4">
      <c r="B186" s="660"/>
      <c r="C186" s="661"/>
      <c r="D186" s="661"/>
    </row>
    <row r="187" spans="1:4">
      <c r="B187" s="841"/>
      <c r="C187" s="842"/>
      <c r="D187" s="842"/>
    </row>
    <row r="188" spans="1:4">
      <c r="A188" s="843"/>
      <c r="B188" s="843"/>
      <c r="C188" s="844"/>
      <c r="D188" s="844"/>
    </row>
  </sheetData>
  <mergeCells count="3">
    <mergeCell ref="A2:D2"/>
    <mergeCell ref="A3:D3"/>
    <mergeCell ref="A4:D4"/>
  </mergeCells>
  <pageMargins left="0.70866141732283472" right="0.11811023622047245" top="0.35433070866141736" bottom="0.35433070866141736"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4"/>
  <sheetViews>
    <sheetView workbookViewId="0">
      <selection activeCell="G6" sqref="G6"/>
    </sheetView>
  </sheetViews>
  <sheetFormatPr defaultColWidth="9.140625" defaultRowHeight="18.75"/>
  <cols>
    <col min="1" max="1" width="7.140625" style="845" customWidth="1"/>
    <col min="2" max="2" width="27.42578125" style="846" customWidth="1"/>
    <col min="3" max="5" width="18.85546875" style="846" customWidth="1"/>
    <col min="6" max="256" width="9.140625" style="846"/>
    <col min="257" max="257" width="7.140625" style="846" customWidth="1"/>
    <col min="258" max="258" width="27.42578125" style="846" customWidth="1"/>
    <col min="259" max="261" width="18.85546875" style="846" customWidth="1"/>
    <col min="262" max="512" width="9.140625" style="846"/>
    <col min="513" max="513" width="7.140625" style="846" customWidth="1"/>
    <col min="514" max="514" width="27.42578125" style="846" customWidth="1"/>
    <col min="515" max="517" width="18.85546875" style="846" customWidth="1"/>
    <col min="518" max="768" width="9.140625" style="846"/>
    <col min="769" max="769" width="7.140625" style="846" customWidth="1"/>
    <col min="770" max="770" width="27.42578125" style="846" customWidth="1"/>
    <col min="771" max="773" width="18.85546875" style="846" customWidth="1"/>
    <col min="774" max="1024" width="9.140625" style="846"/>
    <col min="1025" max="1025" width="7.140625" style="846" customWidth="1"/>
    <col min="1026" max="1026" width="27.42578125" style="846" customWidth="1"/>
    <col min="1027" max="1029" width="18.85546875" style="846" customWidth="1"/>
    <col min="1030" max="1280" width="9.140625" style="846"/>
    <col min="1281" max="1281" width="7.140625" style="846" customWidth="1"/>
    <col min="1282" max="1282" width="27.42578125" style="846" customWidth="1"/>
    <col min="1283" max="1285" width="18.85546875" style="846" customWidth="1"/>
    <col min="1286" max="1536" width="9.140625" style="846"/>
    <col min="1537" max="1537" width="7.140625" style="846" customWidth="1"/>
    <col min="1538" max="1538" width="27.42578125" style="846" customWidth="1"/>
    <col min="1539" max="1541" width="18.85546875" style="846" customWidth="1"/>
    <col min="1542" max="1792" width="9.140625" style="846"/>
    <col min="1793" max="1793" width="7.140625" style="846" customWidth="1"/>
    <col min="1794" max="1794" width="27.42578125" style="846" customWidth="1"/>
    <col min="1795" max="1797" width="18.85546875" style="846" customWidth="1"/>
    <col min="1798" max="2048" width="9.140625" style="846"/>
    <col min="2049" max="2049" width="7.140625" style="846" customWidth="1"/>
    <col min="2050" max="2050" width="27.42578125" style="846" customWidth="1"/>
    <col min="2051" max="2053" width="18.85546875" style="846" customWidth="1"/>
    <col min="2054" max="2304" width="9.140625" style="846"/>
    <col min="2305" max="2305" width="7.140625" style="846" customWidth="1"/>
    <col min="2306" max="2306" width="27.42578125" style="846" customWidth="1"/>
    <col min="2307" max="2309" width="18.85546875" style="846" customWidth="1"/>
    <col min="2310" max="2560" width="9.140625" style="846"/>
    <col min="2561" max="2561" width="7.140625" style="846" customWidth="1"/>
    <col min="2562" max="2562" width="27.42578125" style="846" customWidth="1"/>
    <col min="2563" max="2565" width="18.85546875" style="846" customWidth="1"/>
    <col min="2566" max="2816" width="9.140625" style="846"/>
    <col min="2817" max="2817" width="7.140625" style="846" customWidth="1"/>
    <col min="2818" max="2818" width="27.42578125" style="846" customWidth="1"/>
    <col min="2819" max="2821" width="18.85546875" style="846" customWidth="1"/>
    <col min="2822" max="3072" width="9.140625" style="846"/>
    <col min="3073" max="3073" width="7.140625" style="846" customWidth="1"/>
    <col min="3074" max="3074" width="27.42578125" style="846" customWidth="1"/>
    <col min="3075" max="3077" width="18.85546875" style="846" customWidth="1"/>
    <col min="3078" max="3328" width="9.140625" style="846"/>
    <col min="3329" max="3329" width="7.140625" style="846" customWidth="1"/>
    <col min="3330" max="3330" width="27.42578125" style="846" customWidth="1"/>
    <col min="3331" max="3333" width="18.85546875" style="846" customWidth="1"/>
    <col min="3334" max="3584" width="9.140625" style="846"/>
    <col min="3585" max="3585" width="7.140625" style="846" customWidth="1"/>
    <col min="3586" max="3586" width="27.42578125" style="846" customWidth="1"/>
    <col min="3587" max="3589" width="18.85546875" style="846" customWidth="1"/>
    <col min="3590" max="3840" width="9.140625" style="846"/>
    <col min="3841" max="3841" width="7.140625" style="846" customWidth="1"/>
    <col min="3842" max="3842" width="27.42578125" style="846" customWidth="1"/>
    <col min="3843" max="3845" width="18.85546875" style="846" customWidth="1"/>
    <col min="3846" max="4096" width="9.140625" style="846"/>
    <col min="4097" max="4097" width="7.140625" style="846" customWidth="1"/>
    <col min="4098" max="4098" width="27.42578125" style="846" customWidth="1"/>
    <col min="4099" max="4101" width="18.85546875" style="846" customWidth="1"/>
    <col min="4102" max="4352" width="9.140625" style="846"/>
    <col min="4353" max="4353" width="7.140625" style="846" customWidth="1"/>
    <col min="4354" max="4354" width="27.42578125" style="846" customWidth="1"/>
    <col min="4355" max="4357" width="18.85546875" style="846" customWidth="1"/>
    <col min="4358" max="4608" width="9.140625" style="846"/>
    <col min="4609" max="4609" width="7.140625" style="846" customWidth="1"/>
    <col min="4610" max="4610" width="27.42578125" style="846" customWidth="1"/>
    <col min="4611" max="4613" width="18.85546875" style="846" customWidth="1"/>
    <col min="4614" max="4864" width="9.140625" style="846"/>
    <col min="4865" max="4865" width="7.140625" style="846" customWidth="1"/>
    <col min="4866" max="4866" width="27.42578125" style="846" customWidth="1"/>
    <col min="4867" max="4869" width="18.85546875" style="846" customWidth="1"/>
    <col min="4870" max="5120" width="9.140625" style="846"/>
    <col min="5121" max="5121" width="7.140625" style="846" customWidth="1"/>
    <col min="5122" max="5122" width="27.42578125" style="846" customWidth="1"/>
    <col min="5123" max="5125" width="18.85546875" style="846" customWidth="1"/>
    <col min="5126" max="5376" width="9.140625" style="846"/>
    <col min="5377" max="5377" width="7.140625" style="846" customWidth="1"/>
    <col min="5378" max="5378" width="27.42578125" style="846" customWidth="1"/>
    <col min="5379" max="5381" width="18.85546875" style="846" customWidth="1"/>
    <col min="5382" max="5632" width="9.140625" style="846"/>
    <col min="5633" max="5633" width="7.140625" style="846" customWidth="1"/>
    <col min="5634" max="5634" width="27.42578125" style="846" customWidth="1"/>
    <col min="5635" max="5637" width="18.85546875" style="846" customWidth="1"/>
    <col min="5638" max="5888" width="9.140625" style="846"/>
    <col min="5889" max="5889" width="7.140625" style="846" customWidth="1"/>
    <col min="5890" max="5890" width="27.42578125" style="846" customWidth="1"/>
    <col min="5891" max="5893" width="18.85546875" style="846" customWidth="1"/>
    <col min="5894" max="6144" width="9.140625" style="846"/>
    <col min="6145" max="6145" width="7.140625" style="846" customWidth="1"/>
    <col min="6146" max="6146" width="27.42578125" style="846" customWidth="1"/>
    <col min="6147" max="6149" width="18.85546875" style="846" customWidth="1"/>
    <col min="6150" max="6400" width="9.140625" style="846"/>
    <col min="6401" max="6401" width="7.140625" style="846" customWidth="1"/>
    <col min="6402" max="6402" width="27.42578125" style="846" customWidth="1"/>
    <col min="6403" max="6405" width="18.85546875" style="846" customWidth="1"/>
    <col min="6406" max="6656" width="9.140625" style="846"/>
    <col min="6657" max="6657" width="7.140625" style="846" customWidth="1"/>
    <col min="6658" max="6658" width="27.42578125" style="846" customWidth="1"/>
    <col min="6659" max="6661" width="18.85546875" style="846" customWidth="1"/>
    <col min="6662" max="6912" width="9.140625" style="846"/>
    <col min="6913" max="6913" width="7.140625" style="846" customWidth="1"/>
    <col min="6914" max="6914" width="27.42578125" style="846" customWidth="1"/>
    <col min="6915" max="6917" width="18.85546875" style="846" customWidth="1"/>
    <col min="6918" max="7168" width="9.140625" style="846"/>
    <col min="7169" max="7169" width="7.140625" style="846" customWidth="1"/>
    <col min="7170" max="7170" width="27.42578125" style="846" customWidth="1"/>
    <col min="7171" max="7173" width="18.85546875" style="846" customWidth="1"/>
    <col min="7174" max="7424" width="9.140625" style="846"/>
    <col min="7425" max="7425" width="7.140625" style="846" customWidth="1"/>
    <col min="7426" max="7426" width="27.42578125" style="846" customWidth="1"/>
    <col min="7427" max="7429" width="18.85546875" style="846" customWidth="1"/>
    <col min="7430" max="7680" width="9.140625" style="846"/>
    <col min="7681" max="7681" width="7.140625" style="846" customWidth="1"/>
    <col min="7682" max="7682" width="27.42578125" style="846" customWidth="1"/>
    <col min="7683" max="7685" width="18.85546875" style="846" customWidth="1"/>
    <col min="7686" max="7936" width="9.140625" style="846"/>
    <col min="7937" max="7937" width="7.140625" style="846" customWidth="1"/>
    <col min="7938" max="7938" width="27.42578125" style="846" customWidth="1"/>
    <col min="7939" max="7941" width="18.85546875" style="846" customWidth="1"/>
    <col min="7942" max="8192" width="9.140625" style="846"/>
    <col min="8193" max="8193" width="7.140625" style="846" customWidth="1"/>
    <col min="8194" max="8194" width="27.42578125" style="846" customWidth="1"/>
    <col min="8195" max="8197" width="18.85546875" style="846" customWidth="1"/>
    <col min="8198" max="8448" width="9.140625" style="846"/>
    <col min="8449" max="8449" width="7.140625" style="846" customWidth="1"/>
    <col min="8450" max="8450" width="27.42578125" style="846" customWidth="1"/>
    <col min="8451" max="8453" width="18.85546875" style="846" customWidth="1"/>
    <col min="8454" max="8704" width="9.140625" style="846"/>
    <col min="8705" max="8705" width="7.140625" style="846" customWidth="1"/>
    <col min="8706" max="8706" width="27.42578125" style="846" customWidth="1"/>
    <col min="8707" max="8709" width="18.85546875" style="846" customWidth="1"/>
    <col min="8710" max="8960" width="9.140625" style="846"/>
    <col min="8961" max="8961" width="7.140625" style="846" customWidth="1"/>
    <col min="8962" max="8962" width="27.42578125" style="846" customWidth="1"/>
    <col min="8963" max="8965" width="18.85546875" style="846" customWidth="1"/>
    <col min="8966" max="9216" width="9.140625" style="846"/>
    <col min="9217" max="9217" width="7.140625" style="846" customWidth="1"/>
    <col min="9218" max="9218" width="27.42578125" style="846" customWidth="1"/>
    <col min="9219" max="9221" width="18.85546875" style="846" customWidth="1"/>
    <col min="9222" max="9472" width="9.140625" style="846"/>
    <col min="9473" max="9473" width="7.140625" style="846" customWidth="1"/>
    <col min="9474" max="9474" width="27.42578125" style="846" customWidth="1"/>
    <col min="9475" max="9477" width="18.85546875" style="846" customWidth="1"/>
    <col min="9478" max="9728" width="9.140625" style="846"/>
    <col min="9729" max="9729" width="7.140625" style="846" customWidth="1"/>
    <col min="9730" max="9730" width="27.42578125" style="846" customWidth="1"/>
    <col min="9731" max="9733" width="18.85546875" style="846" customWidth="1"/>
    <col min="9734" max="9984" width="9.140625" style="846"/>
    <col min="9985" max="9985" width="7.140625" style="846" customWidth="1"/>
    <col min="9986" max="9986" width="27.42578125" style="846" customWidth="1"/>
    <col min="9987" max="9989" width="18.85546875" style="846" customWidth="1"/>
    <col min="9990" max="10240" width="9.140625" style="846"/>
    <col min="10241" max="10241" width="7.140625" style="846" customWidth="1"/>
    <col min="10242" max="10242" width="27.42578125" style="846" customWidth="1"/>
    <col min="10243" max="10245" width="18.85546875" style="846" customWidth="1"/>
    <col min="10246" max="10496" width="9.140625" style="846"/>
    <col min="10497" max="10497" width="7.140625" style="846" customWidth="1"/>
    <col min="10498" max="10498" width="27.42578125" style="846" customWidth="1"/>
    <col min="10499" max="10501" width="18.85546875" style="846" customWidth="1"/>
    <col min="10502" max="10752" width="9.140625" style="846"/>
    <col min="10753" max="10753" width="7.140625" style="846" customWidth="1"/>
    <col min="10754" max="10754" width="27.42578125" style="846" customWidth="1"/>
    <col min="10755" max="10757" width="18.85546875" style="846" customWidth="1"/>
    <col min="10758" max="11008" width="9.140625" style="846"/>
    <col min="11009" max="11009" width="7.140625" style="846" customWidth="1"/>
    <col min="11010" max="11010" width="27.42578125" style="846" customWidth="1"/>
    <col min="11011" max="11013" width="18.85546875" style="846" customWidth="1"/>
    <col min="11014" max="11264" width="9.140625" style="846"/>
    <col min="11265" max="11265" width="7.140625" style="846" customWidth="1"/>
    <col min="11266" max="11266" width="27.42578125" style="846" customWidth="1"/>
    <col min="11267" max="11269" width="18.85546875" style="846" customWidth="1"/>
    <col min="11270" max="11520" width="9.140625" style="846"/>
    <col min="11521" max="11521" width="7.140625" style="846" customWidth="1"/>
    <col min="11522" max="11522" width="27.42578125" style="846" customWidth="1"/>
    <col min="11523" max="11525" width="18.85546875" style="846" customWidth="1"/>
    <col min="11526" max="11776" width="9.140625" style="846"/>
    <col min="11777" max="11777" width="7.140625" style="846" customWidth="1"/>
    <col min="11778" max="11778" width="27.42578125" style="846" customWidth="1"/>
    <col min="11779" max="11781" width="18.85546875" style="846" customWidth="1"/>
    <col min="11782" max="12032" width="9.140625" style="846"/>
    <col min="12033" max="12033" width="7.140625" style="846" customWidth="1"/>
    <col min="12034" max="12034" width="27.42578125" style="846" customWidth="1"/>
    <col min="12035" max="12037" width="18.85546875" style="846" customWidth="1"/>
    <col min="12038" max="12288" width="9.140625" style="846"/>
    <col min="12289" max="12289" width="7.140625" style="846" customWidth="1"/>
    <col min="12290" max="12290" width="27.42578125" style="846" customWidth="1"/>
    <col min="12291" max="12293" width="18.85546875" style="846" customWidth="1"/>
    <col min="12294" max="12544" width="9.140625" style="846"/>
    <col min="12545" max="12545" width="7.140625" style="846" customWidth="1"/>
    <col min="12546" max="12546" width="27.42578125" style="846" customWidth="1"/>
    <col min="12547" max="12549" width="18.85546875" style="846" customWidth="1"/>
    <col min="12550" max="12800" width="9.140625" style="846"/>
    <col min="12801" max="12801" width="7.140625" style="846" customWidth="1"/>
    <col min="12802" max="12802" width="27.42578125" style="846" customWidth="1"/>
    <col min="12803" max="12805" width="18.85546875" style="846" customWidth="1"/>
    <col min="12806" max="13056" width="9.140625" style="846"/>
    <col min="13057" max="13057" width="7.140625" style="846" customWidth="1"/>
    <col min="13058" max="13058" width="27.42578125" style="846" customWidth="1"/>
    <col min="13059" max="13061" width="18.85546875" style="846" customWidth="1"/>
    <col min="13062" max="13312" width="9.140625" style="846"/>
    <col min="13313" max="13313" width="7.140625" style="846" customWidth="1"/>
    <col min="13314" max="13314" width="27.42578125" style="846" customWidth="1"/>
    <col min="13315" max="13317" width="18.85546875" style="846" customWidth="1"/>
    <col min="13318" max="13568" width="9.140625" style="846"/>
    <col min="13569" max="13569" width="7.140625" style="846" customWidth="1"/>
    <col min="13570" max="13570" width="27.42578125" style="846" customWidth="1"/>
    <col min="13571" max="13573" width="18.85546875" style="846" customWidth="1"/>
    <col min="13574" max="13824" width="9.140625" style="846"/>
    <col min="13825" max="13825" width="7.140625" style="846" customWidth="1"/>
    <col min="13826" max="13826" width="27.42578125" style="846" customWidth="1"/>
    <col min="13827" max="13829" width="18.85546875" style="846" customWidth="1"/>
    <col min="13830" max="14080" width="9.140625" style="846"/>
    <col min="14081" max="14081" width="7.140625" style="846" customWidth="1"/>
    <col min="14082" max="14082" width="27.42578125" style="846" customWidth="1"/>
    <col min="14083" max="14085" width="18.85546875" style="846" customWidth="1"/>
    <col min="14086" max="14336" width="9.140625" style="846"/>
    <col min="14337" max="14337" width="7.140625" style="846" customWidth="1"/>
    <col min="14338" max="14338" width="27.42578125" style="846" customWidth="1"/>
    <col min="14339" max="14341" width="18.85546875" style="846" customWidth="1"/>
    <col min="14342" max="14592" width="9.140625" style="846"/>
    <col min="14593" max="14593" width="7.140625" style="846" customWidth="1"/>
    <col min="14594" max="14594" width="27.42578125" style="846" customWidth="1"/>
    <col min="14595" max="14597" width="18.85546875" style="846" customWidth="1"/>
    <col min="14598" max="14848" width="9.140625" style="846"/>
    <col min="14849" max="14849" width="7.140625" style="846" customWidth="1"/>
    <col min="14850" max="14850" width="27.42578125" style="846" customWidth="1"/>
    <col min="14851" max="14853" width="18.85546875" style="846" customWidth="1"/>
    <col min="14854" max="15104" width="9.140625" style="846"/>
    <col min="15105" max="15105" width="7.140625" style="846" customWidth="1"/>
    <col min="15106" max="15106" width="27.42578125" style="846" customWidth="1"/>
    <col min="15107" max="15109" width="18.85546875" style="846" customWidth="1"/>
    <col min="15110" max="15360" width="9.140625" style="846"/>
    <col min="15361" max="15361" width="7.140625" style="846" customWidth="1"/>
    <col min="15362" max="15362" width="27.42578125" style="846" customWidth="1"/>
    <col min="15363" max="15365" width="18.85546875" style="846" customWidth="1"/>
    <col min="15366" max="15616" width="9.140625" style="846"/>
    <col min="15617" max="15617" width="7.140625" style="846" customWidth="1"/>
    <col min="15618" max="15618" width="27.42578125" style="846" customWidth="1"/>
    <col min="15619" max="15621" width="18.85546875" style="846" customWidth="1"/>
    <col min="15622" max="15872" width="9.140625" style="846"/>
    <col min="15873" max="15873" width="7.140625" style="846" customWidth="1"/>
    <col min="15874" max="15874" width="27.42578125" style="846" customWidth="1"/>
    <col min="15875" max="15877" width="18.85546875" style="846" customWidth="1"/>
    <col min="15878" max="16128" width="9.140625" style="846"/>
    <col min="16129" max="16129" width="7.140625" style="846" customWidth="1"/>
    <col min="16130" max="16130" width="27.42578125" style="846" customWidth="1"/>
    <col min="16131" max="16133" width="18.85546875" style="846" customWidth="1"/>
    <col min="16134" max="16384" width="9.140625" style="846"/>
  </cols>
  <sheetData>
    <row r="1" spans="1:5">
      <c r="C1" s="58"/>
      <c r="D1" s="1130" t="s">
        <v>1196</v>
      </c>
      <c r="E1" s="1130"/>
    </row>
    <row r="2" spans="1:5" s="847" customFormat="1">
      <c r="A2" s="1131" t="s">
        <v>1197</v>
      </c>
      <c r="B2" s="1131"/>
      <c r="C2" s="1131"/>
      <c r="D2" s="1131"/>
      <c r="E2" s="1131"/>
    </row>
    <row r="3" spans="1:5" s="847" customFormat="1">
      <c r="A3" s="1132" t="str">
        <f>'12a. TK tinh'!A4:D4</f>
        <v>(Kèm theo Tờ trình số         /TTr-UBND ngày      tháng       năm 2023 của UBND tỉnh)</v>
      </c>
      <c r="B3" s="1133"/>
      <c r="C3" s="1133"/>
      <c r="D3" s="1133"/>
      <c r="E3" s="1133"/>
    </row>
    <row r="4" spans="1:5" s="847" customFormat="1">
      <c r="D4" s="1134" t="s">
        <v>67</v>
      </c>
      <c r="E4" s="1134"/>
    </row>
    <row r="5" spans="1:5" s="847" customFormat="1" ht="24" customHeight="1">
      <c r="A5" s="969" t="s">
        <v>3</v>
      </c>
      <c r="B5" s="969" t="s">
        <v>476</v>
      </c>
      <c r="C5" s="969" t="s">
        <v>859</v>
      </c>
      <c r="D5" s="970" t="s">
        <v>95</v>
      </c>
      <c r="E5" s="970" t="s">
        <v>96</v>
      </c>
    </row>
    <row r="6" spans="1:5" s="851" customFormat="1" ht="24" customHeight="1">
      <c r="A6" s="848"/>
      <c r="B6" s="849" t="s">
        <v>859</v>
      </c>
      <c r="C6" s="850">
        <v>107346.8</v>
      </c>
      <c r="D6" s="850">
        <v>76925.700000000012</v>
      </c>
      <c r="E6" s="850">
        <v>30421.1</v>
      </c>
    </row>
    <row r="7" spans="1:5" ht="24" customHeight="1">
      <c r="A7" s="852">
        <v>1</v>
      </c>
      <c r="B7" s="853" t="s">
        <v>1100</v>
      </c>
      <c r="C7" s="854">
        <v>17374.75</v>
      </c>
      <c r="D7" s="854">
        <v>12615.5</v>
      </c>
      <c r="E7" s="854">
        <v>4759.25</v>
      </c>
    </row>
    <row r="8" spans="1:5" ht="24" customHeight="1">
      <c r="A8" s="852">
        <v>2</v>
      </c>
      <c r="B8" s="853" t="s">
        <v>445</v>
      </c>
      <c r="C8" s="854">
        <v>12225</v>
      </c>
      <c r="D8" s="854">
        <v>8744.5</v>
      </c>
      <c r="E8" s="854">
        <v>3480.5</v>
      </c>
    </row>
    <row r="9" spans="1:5" ht="24" customHeight="1">
      <c r="A9" s="852">
        <v>3</v>
      </c>
      <c r="B9" s="853" t="s">
        <v>1101</v>
      </c>
      <c r="C9" s="854">
        <v>10913.7</v>
      </c>
      <c r="D9" s="854">
        <v>7736.5</v>
      </c>
      <c r="E9" s="854">
        <v>3177.2</v>
      </c>
    </row>
    <row r="10" spans="1:5" ht="24" customHeight="1">
      <c r="A10" s="852">
        <v>4</v>
      </c>
      <c r="B10" s="853" t="s">
        <v>1102</v>
      </c>
      <c r="C10" s="854">
        <v>15946.3</v>
      </c>
      <c r="D10" s="854">
        <v>10989.8</v>
      </c>
      <c r="E10" s="854">
        <v>4956.5</v>
      </c>
    </row>
    <row r="11" spans="1:5" ht="24" customHeight="1">
      <c r="A11" s="852">
        <v>5</v>
      </c>
      <c r="B11" s="853" t="s">
        <v>1165</v>
      </c>
      <c r="C11" s="854">
        <v>14807.05</v>
      </c>
      <c r="D11" s="854">
        <v>10537.4</v>
      </c>
      <c r="E11" s="854">
        <v>4269.6499999999996</v>
      </c>
    </row>
    <row r="12" spans="1:5" ht="24" customHeight="1">
      <c r="A12" s="852">
        <v>6</v>
      </c>
      <c r="B12" s="853" t="s">
        <v>449</v>
      </c>
      <c r="C12" s="854">
        <v>12323.1</v>
      </c>
      <c r="D12" s="854">
        <v>8855.5</v>
      </c>
      <c r="E12" s="854">
        <v>3467.6000000000004</v>
      </c>
    </row>
    <row r="13" spans="1:5" ht="24" customHeight="1">
      <c r="A13" s="852">
        <v>7</v>
      </c>
      <c r="B13" s="853" t="s">
        <v>1104</v>
      </c>
      <c r="C13" s="854">
        <v>12073.4</v>
      </c>
      <c r="D13" s="854">
        <v>9043</v>
      </c>
      <c r="E13" s="854">
        <v>3030.4</v>
      </c>
    </row>
    <row r="14" spans="1:5" ht="24" customHeight="1">
      <c r="A14" s="855">
        <v>8</v>
      </c>
      <c r="B14" s="856" t="s">
        <v>1105</v>
      </c>
      <c r="C14" s="854">
        <v>11683.5</v>
      </c>
      <c r="D14" s="857">
        <v>8403.5</v>
      </c>
      <c r="E14" s="857">
        <v>3280</v>
      </c>
    </row>
  </sheetData>
  <mergeCells count="4">
    <mergeCell ref="D1:E1"/>
    <mergeCell ref="A2:E2"/>
    <mergeCell ref="A3:E3"/>
    <mergeCell ref="D4:E4"/>
  </mergeCells>
  <pageMargins left="0.70866141732283472" right="0.11811023622047245" top="0.35433070866141736" bottom="0.35433070866141736"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7"/>
  <sheetViews>
    <sheetView workbookViewId="0">
      <selection activeCell="M12" sqref="M12"/>
    </sheetView>
  </sheetViews>
  <sheetFormatPr defaultRowHeight="15"/>
  <cols>
    <col min="1" max="1" width="4.85546875" customWidth="1"/>
    <col min="2" max="2" width="14.85546875" customWidth="1"/>
    <col min="3" max="6" width="11.42578125" customWidth="1"/>
    <col min="7" max="7" width="11.28515625" customWidth="1"/>
    <col min="8" max="8" width="11.42578125" customWidth="1"/>
    <col min="254" max="254" width="4.85546875" customWidth="1"/>
    <col min="255" max="255" width="14.85546875" customWidth="1"/>
    <col min="256" max="257" width="11.42578125" customWidth="1"/>
    <col min="258" max="260" width="0" hidden="1" customWidth="1"/>
    <col min="261" max="262" width="11.42578125" customWidth="1"/>
    <col min="263" max="263" width="11.28515625" customWidth="1"/>
    <col min="264" max="264" width="11.42578125" customWidth="1"/>
    <col min="510" max="510" width="4.85546875" customWidth="1"/>
    <col min="511" max="511" width="14.85546875" customWidth="1"/>
    <col min="512" max="513" width="11.42578125" customWidth="1"/>
    <col min="514" max="516" width="0" hidden="1" customWidth="1"/>
    <col min="517" max="518" width="11.42578125" customWidth="1"/>
    <col min="519" max="519" width="11.28515625" customWidth="1"/>
    <col min="520" max="520" width="11.42578125" customWidth="1"/>
    <col min="766" max="766" width="4.85546875" customWidth="1"/>
    <col min="767" max="767" width="14.85546875" customWidth="1"/>
    <col min="768" max="769" width="11.42578125" customWidth="1"/>
    <col min="770" max="772" width="0" hidden="1" customWidth="1"/>
    <col min="773" max="774" width="11.42578125" customWidth="1"/>
    <col min="775" max="775" width="11.28515625" customWidth="1"/>
    <col min="776" max="776" width="11.42578125" customWidth="1"/>
    <col min="1022" max="1022" width="4.85546875" customWidth="1"/>
    <col min="1023" max="1023" width="14.85546875" customWidth="1"/>
    <col min="1024" max="1025" width="11.42578125" customWidth="1"/>
    <col min="1026" max="1028" width="0" hidden="1" customWidth="1"/>
    <col min="1029" max="1030" width="11.42578125" customWidth="1"/>
    <col min="1031" max="1031" width="11.28515625" customWidth="1"/>
    <col min="1032" max="1032" width="11.42578125" customWidth="1"/>
    <col min="1278" max="1278" width="4.85546875" customWidth="1"/>
    <col min="1279" max="1279" width="14.85546875" customWidth="1"/>
    <col min="1280" max="1281" width="11.42578125" customWidth="1"/>
    <col min="1282" max="1284" width="0" hidden="1" customWidth="1"/>
    <col min="1285" max="1286" width="11.42578125" customWidth="1"/>
    <col min="1287" max="1287" width="11.28515625" customWidth="1"/>
    <col min="1288" max="1288" width="11.42578125" customWidth="1"/>
    <col min="1534" max="1534" width="4.85546875" customWidth="1"/>
    <col min="1535" max="1535" width="14.85546875" customWidth="1"/>
    <col min="1536" max="1537" width="11.42578125" customWidth="1"/>
    <col min="1538" max="1540" width="0" hidden="1" customWidth="1"/>
    <col min="1541" max="1542" width="11.42578125" customWidth="1"/>
    <col min="1543" max="1543" width="11.28515625" customWidth="1"/>
    <col min="1544" max="1544" width="11.42578125" customWidth="1"/>
    <col min="1790" max="1790" width="4.85546875" customWidth="1"/>
    <col min="1791" max="1791" width="14.85546875" customWidth="1"/>
    <col min="1792" max="1793" width="11.42578125" customWidth="1"/>
    <col min="1794" max="1796" width="0" hidden="1" customWidth="1"/>
    <col min="1797" max="1798" width="11.42578125" customWidth="1"/>
    <col min="1799" max="1799" width="11.28515625" customWidth="1"/>
    <col min="1800" max="1800" width="11.42578125" customWidth="1"/>
    <col min="2046" max="2046" width="4.85546875" customWidth="1"/>
    <col min="2047" max="2047" width="14.85546875" customWidth="1"/>
    <col min="2048" max="2049" width="11.42578125" customWidth="1"/>
    <col min="2050" max="2052" width="0" hidden="1" customWidth="1"/>
    <col min="2053" max="2054" width="11.42578125" customWidth="1"/>
    <col min="2055" max="2055" width="11.28515625" customWidth="1"/>
    <col min="2056" max="2056" width="11.42578125" customWidth="1"/>
    <col min="2302" max="2302" width="4.85546875" customWidth="1"/>
    <col min="2303" max="2303" width="14.85546875" customWidth="1"/>
    <col min="2304" max="2305" width="11.42578125" customWidth="1"/>
    <col min="2306" max="2308" width="0" hidden="1" customWidth="1"/>
    <col min="2309" max="2310" width="11.42578125" customWidth="1"/>
    <col min="2311" max="2311" width="11.28515625" customWidth="1"/>
    <col min="2312" max="2312" width="11.42578125" customWidth="1"/>
    <col min="2558" max="2558" width="4.85546875" customWidth="1"/>
    <col min="2559" max="2559" width="14.85546875" customWidth="1"/>
    <col min="2560" max="2561" width="11.42578125" customWidth="1"/>
    <col min="2562" max="2564" width="0" hidden="1" customWidth="1"/>
    <col min="2565" max="2566" width="11.42578125" customWidth="1"/>
    <col min="2567" max="2567" width="11.28515625" customWidth="1"/>
    <col min="2568" max="2568" width="11.42578125" customWidth="1"/>
    <col min="2814" max="2814" width="4.85546875" customWidth="1"/>
    <col min="2815" max="2815" width="14.85546875" customWidth="1"/>
    <col min="2816" max="2817" width="11.42578125" customWidth="1"/>
    <col min="2818" max="2820" width="0" hidden="1" customWidth="1"/>
    <col min="2821" max="2822" width="11.42578125" customWidth="1"/>
    <col min="2823" max="2823" width="11.28515625" customWidth="1"/>
    <col min="2824" max="2824" width="11.42578125" customWidth="1"/>
    <col min="3070" max="3070" width="4.85546875" customWidth="1"/>
    <col min="3071" max="3071" width="14.85546875" customWidth="1"/>
    <col min="3072" max="3073" width="11.42578125" customWidth="1"/>
    <col min="3074" max="3076" width="0" hidden="1" customWidth="1"/>
    <col min="3077" max="3078" width="11.42578125" customWidth="1"/>
    <col min="3079" max="3079" width="11.28515625" customWidth="1"/>
    <col min="3080" max="3080" width="11.42578125" customWidth="1"/>
    <col min="3326" max="3326" width="4.85546875" customWidth="1"/>
    <col min="3327" max="3327" width="14.85546875" customWidth="1"/>
    <col min="3328" max="3329" width="11.42578125" customWidth="1"/>
    <col min="3330" max="3332" width="0" hidden="1" customWidth="1"/>
    <col min="3333" max="3334" width="11.42578125" customWidth="1"/>
    <col min="3335" max="3335" width="11.28515625" customWidth="1"/>
    <col min="3336" max="3336" width="11.42578125" customWidth="1"/>
    <col min="3582" max="3582" width="4.85546875" customWidth="1"/>
    <col min="3583" max="3583" width="14.85546875" customWidth="1"/>
    <col min="3584" max="3585" width="11.42578125" customWidth="1"/>
    <col min="3586" max="3588" width="0" hidden="1" customWidth="1"/>
    <col min="3589" max="3590" width="11.42578125" customWidth="1"/>
    <col min="3591" max="3591" width="11.28515625" customWidth="1"/>
    <col min="3592" max="3592" width="11.42578125" customWidth="1"/>
    <col min="3838" max="3838" width="4.85546875" customWidth="1"/>
    <col min="3839" max="3839" width="14.85546875" customWidth="1"/>
    <col min="3840" max="3841" width="11.42578125" customWidth="1"/>
    <col min="3842" max="3844" width="0" hidden="1" customWidth="1"/>
    <col min="3845" max="3846" width="11.42578125" customWidth="1"/>
    <col min="3847" max="3847" width="11.28515625" customWidth="1"/>
    <col min="3848" max="3848" width="11.42578125" customWidth="1"/>
    <col min="4094" max="4094" width="4.85546875" customWidth="1"/>
    <col min="4095" max="4095" width="14.85546875" customWidth="1"/>
    <col min="4096" max="4097" width="11.42578125" customWidth="1"/>
    <col min="4098" max="4100" width="0" hidden="1" customWidth="1"/>
    <col min="4101" max="4102" width="11.42578125" customWidth="1"/>
    <col min="4103" max="4103" width="11.28515625" customWidth="1"/>
    <col min="4104" max="4104" width="11.42578125" customWidth="1"/>
    <col min="4350" max="4350" width="4.85546875" customWidth="1"/>
    <col min="4351" max="4351" width="14.85546875" customWidth="1"/>
    <col min="4352" max="4353" width="11.42578125" customWidth="1"/>
    <col min="4354" max="4356" width="0" hidden="1" customWidth="1"/>
    <col min="4357" max="4358" width="11.42578125" customWidth="1"/>
    <col min="4359" max="4359" width="11.28515625" customWidth="1"/>
    <col min="4360" max="4360" width="11.42578125" customWidth="1"/>
    <col min="4606" max="4606" width="4.85546875" customWidth="1"/>
    <col min="4607" max="4607" width="14.85546875" customWidth="1"/>
    <col min="4608" max="4609" width="11.42578125" customWidth="1"/>
    <col min="4610" max="4612" width="0" hidden="1" customWidth="1"/>
    <col min="4613" max="4614" width="11.42578125" customWidth="1"/>
    <col min="4615" max="4615" width="11.28515625" customWidth="1"/>
    <col min="4616" max="4616" width="11.42578125" customWidth="1"/>
    <col min="4862" max="4862" width="4.85546875" customWidth="1"/>
    <col min="4863" max="4863" width="14.85546875" customWidth="1"/>
    <col min="4864" max="4865" width="11.42578125" customWidth="1"/>
    <col min="4866" max="4868" width="0" hidden="1" customWidth="1"/>
    <col min="4869" max="4870" width="11.42578125" customWidth="1"/>
    <col min="4871" max="4871" width="11.28515625" customWidth="1"/>
    <col min="4872" max="4872" width="11.42578125" customWidth="1"/>
    <col min="5118" max="5118" width="4.85546875" customWidth="1"/>
    <col min="5119" max="5119" width="14.85546875" customWidth="1"/>
    <col min="5120" max="5121" width="11.42578125" customWidth="1"/>
    <col min="5122" max="5124" width="0" hidden="1" customWidth="1"/>
    <col min="5125" max="5126" width="11.42578125" customWidth="1"/>
    <col min="5127" max="5127" width="11.28515625" customWidth="1"/>
    <col min="5128" max="5128" width="11.42578125" customWidth="1"/>
    <col min="5374" max="5374" width="4.85546875" customWidth="1"/>
    <col min="5375" max="5375" width="14.85546875" customWidth="1"/>
    <col min="5376" max="5377" width="11.42578125" customWidth="1"/>
    <col min="5378" max="5380" width="0" hidden="1" customWidth="1"/>
    <col min="5381" max="5382" width="11.42578125" customWidth="1"/>
    <col min="5383" max="5383" width="11.28515625" customWidth="1"/>
    <col min="5384" max="5384" width="11.42578125" customWidth="1"/>
    <col min="5630" max="5630" width="4.85546875" customWidth="1"/>
    <col min="5631" max="5631" width="14.85546875" customWidth="1"/>
    <col min="5632" max="5633" width="11.42578125" customWidth="1"/>
    <col min="5634" max="5636" width="0" hidden="1" customWidth="1"/>
    <col min="5637" max="5638" width="11.42578125" customWidth="1"/>
    <col min="5639" max="5639" width="11.28515625" customWidth="1"/>
    <col min="5640" max="5640" width="11.42578125" customWidth="1"/>
    <col min="5886" max="5886" width="4.85546875" customWidth="1"/>
    <col min="5887" max="5887" width="14.85546875" customWidth="1"/>
    <col min="5888" max="5889" width="11.42578125" customWidth="1"/>
    <col min="5890" max="5892" width="0" hidden="1" customWidth="1"/>
    <col min="5893" max="5894" width="11.42578125" customWidth="1"/>
    <col min="5895" max="5895" width="11.28515625" customWidth="1"/>
    <col min="5896" max="5896" width="11.42578125" customWidth="1"/>
    <col min="6142" max="6142" width="4.85546875" customWidth="1"/>
    <col min="6143" max="6143" width="14.85546875" customWidth="1"/>
    <col min="6144" max="6145" width="11.42578125" customWidth="1"/>
    <col min="6146" max="6148" width="0" hidden="1" customWidth="1"/>
    <col min="6149" max="6150" width="11.42578125" customWidth="1"/>
    <col min="6151" max="6151" width="11.28515625" customWidth="1"/>
    <col min="6152" max="6152" width="11.42578125" customWidth="1"/>
    <col min="6398" max="6398" width="4.85546875" customWidth="1"/>
    <col min="6399" max="6399" width="14.85546875" customWidth="1"/>
    <col min="6400" max="6401" width="11.42578125" customWidth="1"/>
    <col min="6402" max="6404" width="0" hidden="1" customWidth="1"/>
    <col min="6405" max="6406" width="11.42578125" customWidth="1"/>
    <col min="6407" max="6407" width="11.28515625" customWidth="1"/>
    <col min="6408" max="6408" width="11.42578125" customWidth="1"/>
    <col min="6654" max="6654" width="4.85546875" customWidth="1"/>
    <col min="6655" max="6655" width="14.85546875" customWidth="1"/>
    <col min="6656" max="6657" width="11.42578125" customWidth="1"/>
    <col min="6658" max="6660" width="0" hidden="1" customWidth="1"/>
    <col min="6661" max="6662" width="11.42578125" customWidth="1"/>
    <col min="6663" max="6663" width="11.28515625" customWidth="1"/>
    <col min="6664" max="6664" width="11.42578125" customWidth="1"/>
    <col min="6910" max="6910" width="4.85546875" customWidth="1"/>
    <col min="6911" max="6911" width="14.85546875" customWidth="1"/>
    <col min="6912" max="6913" width="11.42578125" customWidth="1"/>
    <col min="6914" max="6916" width="0" hidden="1" customWidth="1"/>
    <col min="6917" max="6918" width="11.42578125" customWidth="1"/>
    <col min="6919" max="6919" width="11.28515625" customWidth="1"/>
    <col min="6920" max="6920" width="11.42578125" customWidth="1"/>
    <col min="7166" max="7166" width="4.85546875" customWidth="1"/>
    <col min="7167" max="7167" width="14.85546875" customWidth="1"/>
    <col min="7168" max="7169" width="11.42578125" customWidth="1"/>
    <col min="7170" max="7172" width="0" hidden="1" customWidth="1"/>
    <col min="7173" max="7174" width="11.42578125" customWidth="1"/>
    <col min="7175" max="7175" width="11.28515625" customWidth="1"/>
    <col min="7176" max="7176" width="11.42578125" customWidth="1"/>
    <col min="7422" max="7422" width="4.85546875" customWidth="1"/>
    <col min="7423" max="7423" width="14.85546875" customWidth="1"/>
    <col min="7424" max="7425" width="11.42578125" customWidth="1"/>
    <col min="7426" max="7428" width="0" hidden="1" customWidth="1"/>
    <col min="7429" max="7430" width="11.42578125" customWidth="1"/>
    <col min="7431" max="7431" width="11.28515625" customWidth="1"/>
    <col min="7432" max="7432" width="11.42578125" customWidth="1"/>
    <col min="7678" max="7678" width="4.85546875" customWidth="1"/>
    <col min="7679" max="7679" width="14.85546875" customWidth="1"/>
    <col min="7680" max="7681" width="11.42578125" customWidth="1"/>
    <col min="7682" max="7684" width="0" hidden="1" customWidth="1"/>
    <col min="7685" max="7686" width="11.42578125" customWidth="1"/>
    <col min="7687" max="7687" width="11.28515625" customWidth="1"/>
    <col min="7688" max="7688" width="11.42578125" customWidth="1"/>
    <col min="7934" max="7934" width="4.85546875" customWidth="1"/>
    <col min="7935" max="7935" width="14.85546875" customWidth="1"/>
    <col min="7936" max="7937" width="11.42578125" customWidth="1"/>
    <col min="7938" max="7940" width="0" hidden="1" customWidth="1"/>
    <col min="7941" max="7942" width="11.42578125" customWidth="1"/>
    <col min="7943" max="7943" width="11.28515625" customWidth="1"/>
    <col min="7944" max="7944" width="11.42578125" customWidth="1"/>
    <col min="8190" max="8190" width="4.85546875" customWidth="1"/>
    <col min="8191" max="8191" width="14.85546875" customWidth="1"/>
    <col min="8192" max="8193" width="11.42578125" customWidth="1"/>
    <col min="8194" max="8196" width="0" hidden="1" customWidth="1"/>
    <col min="8197" max="8198" width="11.42578125" customWidth="1"/>
    <col min="8199" max="8199" width="11.28515625" customWidth="1"/>
    <col min="8200" max="8200" width="11.42578125" customWidth="1"/>
    <col min="8446" max="8446" width="4.85546875" customWidth="1"/>
    <col min="8447" max="8447" width="14.85546875" customWidth="1"/>
    <col min="8448" max="8449" width="11.42578125" customWidth="1"/>
    <col min="8450" max="8452" width="0" hidden="1" customWidth="1"/>
    <col min="8453" max="8454" width="11.42578125" customWidth="1"/>
    <col min="8455" max="8455" width="11.28515625" customWidth="1"/>
    <col min="8456" max="8456" width="11.42578125" customWidth="1"/>
    <col min="8702" max="8702" width="4.85546875" customWidth="1"/>
    <col min="8703" max="8703" width="14.85546875" customWidth="1"/>
    <col min="8704" max="8705" width="11.42578125" customWidth="1"/>
    <col min="8706" max="8708" width="0" hidden="1" customWidth="1"/>
    <col min="8709" max="8710" width="11.42578125" customWidth="1"/>
    <col min="8711" max="8711" width="11.28515625" customWidth="1"/>
    <col min="8712" max="8712" width="11.42578125" customWidth="1"/>
    <col min="8958" max="8958" width="4.85546875" customWidth="1"/>
    <col min="8959" max="8959" width="14.85546875" customWidth="1"/>
    <col min="8960" max="8961" width="11.42578125" customWidth="1"/>
    <col min="8962" max="8964" width="0" hidden="1" customWidth="1"/>
    <col min="8965" max="8966" width="11.42578125" customWidth="1"/>
    <col min="8967" max="8967" width="11.28515625" customWidth="1"/>
    <col min="8968" max="8968" width="11.42578125" customWidth="1"/>
    <col min="9214" max="9214" width="4.85546875" customWidth="1"/>
    <col min="9215" max="9215" width="14.85546875" customWidth="1"/>
    <col min="9216" max="9217" width="11.42578125" customWidth="1"/>
    <col min="9218" max="9220" width="0" hidden="1" customWidth="1"/>
    <col min="9221" max="9222" width="11.42578125" customWidth="1"/>
    <col min="9223" max="9223" width="11.28515625" customWidth="1"/>
    <col min="9224" max="9224" width="11.42578125" customWidth="1"/>
    <col min="9470" max="9470" width="4.85546875" customWidth="1"/>
    <col min="9471" max="9471" width="14.85546875" customWidth="1"/>
    <col min="9472" max="9473" width="11.42578125" customWidth="1"/>
    <col min="9474" max="9476" width="0" hidden="1" customWidth="1"/>
    <col min="9477" max="9478" width="11.42578125" customWidth="1"/>
    <col min="9479" max="9479" width="11.28515625" customWidth="1"/>
    <col min="9480" max="9480" width="11.42578125" customWidth="1"/>
    <col min="9726" max="9726" width="4.85546875" customWidth="1"/>
    <col min="9727" max="9727" width="14.85546875" customWidth="1"/>
    <col min="9728" max="9729" width="11.42578125" customWidth="1"/>
    <col min="9730" max="9732" width="0" hidden="1" customWidth="1"/>
    <col min="9733" max="9734" width="11.42578125" customWidth="1"/>
    <col min="9735" max="9735" width="11.28515625" customWidth="1"/>
    <col min="9736" max="9736" width="11.42578125" customWidth="1"/>
    <col min="9982" max="9982" width="4.85546875" customWidth="1"/>
    <col min="9983" max="9983" width="14.85546875" customWidth="1"/>
    <col min="9984" max="9985" width="11.42578125" customWidth="1"/>
    <col min="9986" max="9988" width="0" hidden="1" customWidth="1"/>
    <col min="9989" max="9990" width="11.42578125" customWidth="1"/>
    <col min="9991" max="9991" width="11.28515625" customWidth="1"/>
    <col min="9992" max="9992" width="11.42578125" customWidth="1"/>
    <col min="10238" max="10238" width="4.85546875" customWidth="1"/>
    <col min="10239" max="10239" width="14.85546875" customWidth="1"/>
    <col min="10240" max="10241" width="11.42578125" customWidth="1"/>
    <col min="10242" max="10244" width="0" hidden="1" customWidth="1"/>
    <col min="10245" max="10246" width="11.42578125" customWidth="1"/>
    <col min="10247" max="10247" width="11.28515625" customWidth="1"/>
    <col min="10248" max="10248" width="11.42578125" customWidth="1"/>
    <col min="10494" max="10494" width="4.85546875" customWidth="1"/>
    <col min="10495" max="10495" width="14.85546875" customWidth="1"/>
    <col min="10496" max="10497" width="11.42578125" customWidth="1"/>
    <col min="10498" max="10500" width="0" hidden="1" customWidth="1"/>
    <col min="10501" max="10502" width="11.42578125" customWidth="1"/>
    <col min="10503" max="10503" width="11.28515625" customWidth="1"/>
    <col min="10504" max="10504" width="11.42578125" customWidth="1"/>
    <col min="10750" max="10750" width="4.85546875" customWidth="1"/>
    <col min="10751" max="10751" width="14.85546875" customWidth="1"/>
    <col min="10752" max="10753" width="11.42578125" customWidth="1"/>
    <col min="10754" max="10756" width="0" hidden="1" customWidth="1"/>
    <col min="10757" max="10758" width="11.42578125" customWidth="1"/>
    <col min="10759" max="10759" width="11.28515625" customWidth="1"/>
    <col min="10760" max="10760" width="11.42578125" customWidth="1"/>
    <col min="11006" max="11006" width="4.85546875" customWidth="1"/>
    <col min="11007" max="11007" width="14.85546875" customWidth="1"/>
    <col min="11008" max="11009" width="11.42578125" customWidth="1"/>
    <col min="11010" max="11012" width="0" hidden="1" customWidth="1"/>
    <col min="11013" max="11014" width="11.42578125" customWidth="1"/>
    <col min="11015" max="11015" width="11.28515625" customWidth="1"/>
    <col min="11016" max="11016" width="11.42578125" customWidth="1"/>
    <col min="11262" max="11262" width="4.85546875" customWidth="1"/>
    <col min="11263" max="11263" width="14.85546875" customWidth="1"/>
    <col min="11264" max="11265" width="11.42578125" customWidth="1"/>
    <col min="11266" max="11268" width="0" hidden="1" customWidth="1"/>
    <col min="11269" max="11270" width="11.42578125" customWidth="1"/>
    <col min="11271" max="11271" width="11.28515625" customWidth="1"/>
    <col min="11272" max="11272" width="11.42578125" customWidth="1"/>
    <col min="11518" max="11518" width="4.85546875" customWidth="1"/>
    <col min="11519" max="11519" width="14.85546875" customWidth="1"/>
    <col min="11520" max="11521" width="11.42578125" customWidth="1"/>
    <col min="11522" max="11524" width="0" hidden="1" customWidth="1"/>
    <col min="11525" max="11526" width="11.42578125" customWidth="1"/>
    <col min="11527" max="11527" width="11.28515625" customWidth="1"/>
    <col min="11528" max="11528" width="11.42578125" customWidth="1"/>
    <col min="11774" max="11774" width="4.85546875" customWidth="1"/>
    <col min="11775" max="11775" width="14.85546875" customWidth="1"/>
    <col min="11776" max="11777" width="11.42578125" customWidth="1"/>
    <col min="11778" max="11780" width="0" hidden="1" customWidth="1"/>
    <col min="11781" max="11782" width="11.42578125" customWidth="1"/>
    <col min="11783" max="11783" width="11.28515625" customWidth="1"/>
    <col min="11784" max="11784" width="11.42578125" customWidth="1"/>
    <col min="12030" max="12030" width="4.85546875" customWidth="1"/>
    <col min="12031" max="12031" width="14.85546875" customWidth="1"/>
    <col min="12032" max="12033" width="11.42578125" customWidth="1"/>
    <col min="12034" max="12036" width="0" hidden="1" customWidth="1"/>
    <col min="12037" max="12038" width="11.42578125" customWidth="1"/>
    <col min="12039" max="12039" width="11.28515625" customWidth="1"/>
    <col min="12040" max="12040" width="11.42578125" customWidth="1"/>
    <col min="12286" max="12286" width="4.85546875" customWidth="1"/>
    <col min="12287" max="12287" width="14.85546875" customWidth="1"/>
    <col min="12288" max="12289" width="11.42578125" customWidth="1"/>
    <col min="12290" max="12292" width="0" hidden="1" customWidth="1"/>
    <col min="12293" max="12294" width="11.42578125" customWidth="1"/>
    <col min="12295" max="12295" width="11.28515625" customWidth="1"/>
    <col min="12296" max="12296" width="11.42578125" customWidth="1"/>
    <col min="12542" max="12542" width="4.85546875" customWidth="1"/>
    <col min="12543" max="12543" width="14.85546875" customWidth="1"/>
    <col min="12544" max="12545" width="11.42578125" customWidth="1"/>
    <col min="12546" max="12548" width="0" hidden="1" customWidth="1"/>
    <col min="12549" max="12550" width="11.42578125" customWidth="1"/>
    <col min="12551" max="12551" width="11.28515625" customWidth="1"/>
    <col min="12552" max="12552" width="11.42578125" customWidth="1"/>
    <col min="12798" max="12798" width="4.85546875" customWidth="1"/>
    <col min="12799" max="12799" width="14.85546875" customWidth="1"/>
    <col min="12800" max="12801" width="11.42578125" customWidth="1"/>
    <col min="12802" max="12804" width="0" hidden="1" customWidth="1"/>
    <col min="12805" max="12806" width="11.42578125" customWidth="1"/>
    <col min="12807" max="12807" width="11.28515625" customWidth="1"/>
    <col min="12808" max="12808" width="11.42578125" customWidth="1"/>
    <col min="13054" max="13054" width="4.85546875" customWidth="1"/>
    <col min="13055" max="13055" width="14.85546875" customWidth="1"/>
    <col min="13056" max="13057" width="11.42578125" customWidth="1"/>
    <col min="13058" max="13060" width="0" hidden="1" customWidth="1"/>
    <col min="13061" max="13062" width="11.42578125" customWidth="1"/>
    <col min="13063" max="13063" width="11.28515625" customWidth="1"/>
    <col min="13064" max="13064" width="11.42578125" customWidth="1"/>
    <col min="13310" max="13310" width="4.85546875" customWidth="1"/>
    <col min="13311" max="13311" width="14.85546875" customWidth="1"/>
    <col min="13312" max="13313" width="11.42578125" customWidth="1"/>
    <col min="13314" max="13316" width="0" hidden="1" customWidth="1"/>
    <col min="13317" max="13318" width="11.42578125" customWidth="1"/>
    <col min="13319" max="13319" width="11.28515625" customWidth="1"/>
    <col min="13320" max="13320" width="11.42578125" customWidth="1"/>
    <col min="13566" max="13566" width="4.85546875" customWidth="1"/>
    <col min="13567" max="13567" width="14.85546875" customWidth="1"/>
    <col min="13568" max="13569" width="11.42578125" customWidth="1"/>
    <col min="13570" max="13572" width="0" hidden="1" customWidth="1"/>
    <col min="13573" max="13574" width="11.42578125" customWidth="1"/>
    <col min="13575" max="13575" width="11.28515625" customWidth="1"/>
    <col min="13576" max="13576" width="11.42578125" customWidth="1"/>
    <col min="13822" max="13822" width="4.85546875" customWidth="1"/>
    <col min="13823" max="13823" width="14.85546875" customWidth="1"/>
    <col min="13824" max="13825" width="11.42578125" customWidth="1"/>
    <col min="13826" max="13828" width="0" hidden="1" customWidth="1"/>
    <col min="13829" max="13830" width="11.42578125" customWidth="1"/>
    <col min="13831" max="13831" width="11.28515625" customWidth="1"/>
    <col min="13832" max="13832" width="11.42578125" customWidth="1"/>
    <col min="14078" max="14078" width="4.85546875" customWidth="1"/>
    <col min="14079" max="14079" width="14.85546875" customWidth="1"/>
    <col min="14080" max="14081" width="11.42578125" customWidth="1"/>
    <col min="14082" max="14084" width="0" hidden="1" customWidth="1"/>
    <col min="14085" max="14086" width="11.42578125" customWidth="1"/>
    <col min="14087" max="14087" width="11.28515625" customWidth="1"/>
    <col min="14088" max="14088" width="11.42578125" customWidth="1"/>
    <col min="14334" max="14334" width="4.85546875" customWidth="1"/>
    <col min="14335" max="14335" width="14.85546875" customWidth="1"/>
    <col min="14336" max="14337" width="11.42578125" customWidth="1"/>
    <col min="14338" max="14340" width="0" hidden="1" customWidth="1"/>
    <col min="14341" max="14342" width="11.42578125" customWidth="1"/>
    <col min="14343" max="14343" width="11.28515625" customWidth="1"/>
    <col min="14344" max="14344" width="11.42578125" customWidth="1"/>
    <col min="14590" max="14590" width="4.85546875" customWidth="1"/>
    <col min="14591" max="14591" width="14.85546875" customWidth="1"/>
    <col min="14592" max="14593" width="11.42578125" customWidth="1"/>
    <col min="14594" max="14596" width="0" hidden="1" customWidth="1"/>
    <col min="14597" max="14598" width="11.42578125" customWidth="1"/>
    <col min="14599" max="14599" width="11.28515625" customWidth="1"/>
    <col min="14600" max="14600" width="11.42578125" customWidth="1"/>
    <col min="14846" max="14846" width="4.85546875" customWidth="1"/>
    <col min="14847" max="14847" width="14.85546875" customWidth="1"/>
    <col min="14848" max="14849" width="11.42578125" customWidth="1"/>
    <col min="14850" max="14852" width="0" hidden="1" customWidth="1"/>
    <col min="14853" max="14854" width="11.42578125" customWidth="1"/>
    <col min="14855" max="14855" width="11.28515625" customWidth="1"/>
    <col min="14856" max="14856" width="11.42578125" customWidth="1"/>
    <col min="15102" max="15102" width="4.85546875" customWidth="1"/>
    <col min="15103" max="15103" width="14.85546875" customWidth="1"/>
    <col min="15104" max="15105" width="11.42578125" customWidth="1"/>
    <col min="15106" max="15108" width="0" hidden="1" customWidth="1"/>
    <col min="15109" max="15110" width="11.42578125" customWidth="1"/>
    <col min="15111" max="15111" width="11.28515625" customWidth="1"/>
    <col min="15112" max="15112" width="11.42578125" customWidth="1"/>
    <col min="15358" max="15358" width="4.85546875" customWidth="1"/>
    <col min="15359" max="15359" width="14.85546875" customWidth="1"/>
    <col min="15360" max="15361" width="11.42578125" customWidth="1"/>
    <col min="15362" max="15364" width="0" hidden="1" customWidth="1"/>
    <col min="15365" max="15366" width="11.42578125" customWidth="1"/>
    <col min="15367" max="15367" width="11.28515625" customWidth="1"/>
    <col min="15368" max="15368" width="11.42578125" customWidth="1"/>
    <col min="15614" max="15614" width="4.85546875" customWidth="1"/>
    <col min="15615" max="15615" width="14.85546875" customWidth="1"/>
    <col min="15616" max="15617" width="11.42578125" customWidth="1"/>
    <col min="15618" max="15620" width="0" hidden="1" customWidth="1"/>
    <col min="15621" max="15622" width="11.42578125" customWidth="1"/>
    <col min="15623" max="15623" width="11.28515625" customWidth="1"/>
    <col min="15624" max="15624" width="11.42578125" customWidth="1"/>
    <col min="15870" max="15870" width="4.85546875" customWidth="1"/>
    <col min="15871" max="15871" width="14.85546875" customWidth="1"/>
    <col min="15872" max="15873" width="11.42578125" customWidth="1"/>
    <col min="15874" max="15876" width="0" hidden="1" customWidth="1"/>
    <col min="15877" max="15878" width="11.42578125" customWidth="1"/>
    <col min="15879" max="15879" width="11.28515625" customWidth="1"/>
    <col min="15880" max="15880" width="11.42578125" customWidth="1"/>
    <col min="16126" max="16126" width="4.85546875" customWidth="1"/>
    <col min="16127" max="16127" width="14.85546875" customWidth="1"/>
    <col min="16128" max="16129" width="11.42578125" customWidth="1"/>
    <col min="16130" max="16132" width="0" hidden="1" customWidth="1"/>
    <col min="16133" max="16134" width="11.42578125" customWidth="1"/>
    <col min="16135" max="16135" width="11.28515625" customWidth="1"/>
    <col min="16136" max="16136" width="11.42578125" customWidth="1"/>
  </cols>
  <sheetData>
    <row r="1" spans="1:9" ht="15.75">
      <c r="G1" s="1137" t="s">
        <v>1198</v>
      </c>
      <c r="H1" s="1137"/>
    </row>
    <row r="2" spans="1:9" ht="15.75">
      <c r="A2" s="1138" t="s">
        <v>1199</v>
      </c>
      <c r="B2" s="1138"/>
      <c r="C2" s="1138"/>
      <c r="D2" s="1138"/>
      <c r="E2" s="1138"/>
      <c r="F2" s="1138"/>
      <c r="G2" s="1138"/>
      <c r="H2" s="1138"/>
    </row>
    <row r="3" spans="1:9">
      <c r="A3" s="1139" t="str">
        <f>'12b. TK HX'!A3:E3</f>
        <v>(Kèm theo Tờ trình số         /TTr-UBND ngày      tháng       năm 2023 của UBND tỉnh)</v>
      </c>
      <c r="B3" s="1140"/>
      <c r="C3" s="1140"/>
      <c r="D3" s="1140"/>
      <c r="E3" s="1140"/>
      <c r="F3" s="1140"/>
      <c r="G3" s="1140"/>
      <c r="H3" s="1140"/>
    </row>
    <row r="4" spans="1:9" ht="15.75">
      <c r="H4" s="858" t="s">
        <v>67</v>
      </c>
    </row>
    <row r="5" spans="1:9">
      <c r="A5" s="1135" t="s">
        <v>3</v>
      </c>
      <c r="B5" s="1135" t="s">
        <v>529</v>
      </c>
      <c r="C5" s="1135" t="s">
        <v>1200</v>
      </c>
      <c r="D5" s="1135" t="s">
        <v>21</v>
      </c>
      <c r="E5" s="1135" t="s">
        <v>1201</v>
      </c>
      <c r="F5" s="1135" t="s">
        <v>1202</v>
      </c>
      <c r="G5" s="1135" t="s">
        <v>1203</v>
      </c>
      <c r="H5" s="1135" t="s">
        <v>1204</v>
      </c>
    </row>
    <row r="6" spans="1:9" ht="15.75" customHeight="1">
      <c r="A6" s="1136"/>
      <c r="B6" s="1136"/>
      <c r="C6" s="1136"/>
      <c r="D6" s="1136"/>
      <c r="E6" s="1136"/>
      <c r="F6" s="1136"/>
      <c r="G6" s="1136"/>
      <c r="H6" s="1136"/>
    </row>
    <row r="7" spans="1:9" ht="110.25" customHeight="1">
      <c r="A7" s="1136"/>
      <c r="B7" s="1136"/>
      <c r="C7" s="1136"/>
      <c r="D7" s="1136"/>
      <c r="E7" s="1136"/>
      <c r="F7" s="1136"/>
      <c r="G7" s="1136"/>
      <c r="H7" s="1136"/>
    </row>
    <row r="8" spans="1:9" ht="15.75">
      <c r="A8" s="512" t="s">
        <v>10</v>
      </c>
      <c r="B8" s="512" t="s">
        <v>18</v>
      </c>
      <c r="C8" s="512">
        <v>1</v>
      </c>
      <c r="D8" s="512">
        <v>2</v>
      </c>
      <c r="E8" s="512">
        <v>3</v>
      </c>
      <c r="F8" s="512">
        <v>4</v>
      </c>
      <c r="G8" s="512">
        <v>5</v>
      </c>
      <c r="H8" s="512">
        <v>6</v>
      </c>
    </row>
    <row r="9" spans="1:9" s="513" customFormat="1" ht="26.25" customHeight="1">
      <c r="A9" s="512"/>
      <c r="B9" s="177" t="s">
        <v>809</v>
      </c>
      <c r="C9" s="859">
        <v>16563158.800000001</v>
      </c>
      <c r="D9" s="859">
        <v>5915635</v>
      </c>
      <c r="E9" s="859">
        <v>2146924</v>
      </c>
      <c r="F9" s="859">
        <v>590529</v>
      </c>
      <c r="G9" s="859">
        <v>198081.90899999999</v>
      </c>
      <c r="H9" s="859">
        <v>8851169.909</v>
      </c>
      <c r="I9" s="514"/>
    </row>
    <row r="10" spans="1:9" ht="26.25" customHeight="1">
      <c r="A10" s="860">
        <v>1</v>
      </c>
      <c r="B10" s="861" t="s">
        <v>1100</v>
      </c>
      <c r="C10" s="862">
        <v>5156748.4000000004</v>
      </c>
      <c r="D10" s="862">
        <v>1299770</v>
      </c>
      <c r="E10" s="862">
        <v>9141</v>
      </c>
      <c r="F10" s="862">
        <v>49540</v>
      </c>
      <c r="G10" s="862">
        <v>54643.25</v>
      </c>
      <c r="H10" s="862">
        <v>1413094.25</v>
      </c>
    </row>
    <row r="11" spans="1:9" ht="26.25" customHeight="1">
      <c r="A11" s="860">
        <v>2</v>
      </c>
      <c r="B11" s="861" t="s">
        <v>445</v>
      </c>
      <c r="C11" s="862">
        <v>2000541.4</v>
      </c>
      <c r="D11" s="862">
        <v>830011</v>
      </c>
      <c r="E11" s="862">
        <v>8446</v>
      </c>
      <c r="F11" s="862">
        <v>75475</v>
      </c>
      <c r="G11" s="862">
        <v>42212</v>
      </c>
      <c r="H11" s="862">
        <v>956144</v>
      </c>
    </row>
    <row r="12" spans="1:9" ht="26.25" customHeight="1">
      <c r="A12" s="860">
        <v>3</v>
      </c>
      <c r="B12" s="861" t="s">
        <v>1101</v>
      </c>
      <c r="C12" s="862">
        <v>212838</v>
      </c>
      <c r="D12" s="862">
        <v>180322</v>
      </c>
      <c r="E12" s="862">
        <v>445947</v>
      </c>
      <c r="F12" s="862">
        <v>36285</v>
      </c>
      <c r="G12" s="862">
        <v>21572.429999999997</v>
      </c>
      <c r="H12" s="862">
        <v>684126.42999999993</v>
      </c>
    </row>
    <row r="13" spans="1:9" ht="26.25" customHeight="1">
      <c r="A13" s="860">
        <v>4</v>
      </c>
      <c r="B13" s="861" t="s">
        <v>1102</v>
      </c>
      <c r="C13" s="862">
        <v>914999</v>
      </c>
      <c r="D13" s="862">
        <v>623856</v>
      </c>
      <c r="E13" s="862">
        <v>420125</v>
      </c>
      <c r="F13" s="862">
        <v>47603</v>
      </c>
      <c r="G13" s="862">
        <v>5393.5</v>
      </c>
      <c r="H13" s="862">
        <v>1096977.5</v>
      </c>
    </row>
    <row r="14" spans="1:9" ht="26.25" customHeight="1">
      <c r="A14" s="860">
        <v>5</v>
      </c>
      <c r="B14" s="861" t="s">
        <v>1165</v>
      </c>
      <c r="C14" s="862">
        <v>2049982</v>
      </c>
      <c r="D14" s="862">
        <v>1493597</v>
      </c>
      <c r="E14" s="862">
        <v>472685</v>
      </c>
      <c r="F14" s="862">
        <v>82727</v>
      </c>
      <c r="G14" s="862">
        <v>23362.785000000003</v>
      </c>
      <c r="H14" s="862">
        <v>2072371.7850000001</v>
      </c>
    </row>
    <row r="15" spans="1:9" ht="26.25" customHeight="1">
      <c r="A15" s="860">
        <v>6</v>
      </c>
      <c r="B15" s="861" t="s">
        <v>1104</v>
      </c>
      <c r="C15" s="862">
        <v>3214018</v>
      </c>
      <c r="D15" s="862">
        <v>761490</v>
      </c>
      <c r="E15" s="862">
        <v>5333</v>
      </c>
      <c r="F15" s="862">
        <v>188687</v>
      </c>
      <c r="G15" s="862">
        <v>1778.6000000000004</v>
      </c>
      <c r="H15" s="862">
        <v>957288.6</v>
      </c>
    </row>
    <row r="16" spans="1:9" ht="26.25" customHeight="1">
      <c r="A16" s="860">
        <v>7</v>
      </c>
      <c r="B16" s="861" t="s">
        <v>449</v>
      </c>
      <c r="C16" s="862">
        <v>2754853</v>
      </c>
      <c r="D16" s="862">
        <v>500341</v>
      </c>
      <c r="E16" s="862">
        <v>345661</v>
      </c>
      <c r="F16" s="862">
        <v>79357</v>
      </c>
      <c r="G16" s="862">
        <v>24514.9</v>
      </c>
      <c r="H16" s="862">
        <v>949873.9</v>
      </c>
    </row>
    <row r="17" spans="1:8" ht="26.25" customHeight="1">
      <c r="A17" s="863">
        <v>8</v>
      </c>
      <c r="B17" s="864" t="s">
        <v>1105</v>
      </c>
      <c r="C17" s="865">
        <v>259181</v>
      </c>
      <c r="D17" s="865">
        <v>226248</v>
      </c>
      <c r="E17" s="865">
        <v>439586</v>
      </c>
      <c r="F17" s="865">
        <v>30855</v>
      </c>
      <c r="G17" s="865">
        <v>24604.444000000003</v>
      </c>
      <c r="H17" s="865">
        <v>721293.44400000002</v>
      </c>
    </row>
  </sheetData>
  <mergeCells count="11">
    <mergeCell ref="G5:G7"/>
    <mergeCell ref="H5:H7"/>
    <mergeCell ref="G1:H1"/>
    <mergeCell ref="A2:H2"/>
    <mergeCell ref="A3:H3"/>
    <mergeCell ref="A5:A7"/>
    <mergeCell ref="B5:B7"/>
    <mergeCell ref="C5:C7"/>
    <mergeCell ref="D5:D7"/>
    <mergeCell ref="E5:E7"/>
    <mergeCell ref="F5:F7"/>
  </mergeCells>
  <pageMargins left="0.70866141732283472" right="0.11811023622047245" top="0.35433070866141736" bottom="0.35433070866141736"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50"/>
  <sheetViews>
    <sheetView topLeftCell="A21" zoomScale="70" zoomScaleNormal="70" workbookViewId="0">
      <selection activeCell="F2" sqref="F1:G1048576"/>
    </sheetView>
  </sheetViews>
  <sheetFormatPr defaultRowHeight="15.75"/>
  <cols>
    <col min="1" max="1" width="5.85546875" style="50" customWidth="1"/>
    <col min="2" max="2" width="66.140625" style="50" bestFit="1" customWidth="1"/>
    <col min="3" max="3" width="15.140625" style="909" bestFit="1" customWidth="1"/>
    <col min="4" max="4" width="17.5703125" style="909" customWidth="1"/>
    <col min="5" max="5" width="18.140625" style="909" customWidth="1"/>
    <col min="6" max="247" width="9.140625" style="50"/>
    <col min="248" max="248" width="5.85546875" style="50" customWidth="1"/>
    <col min="249" max="249" width="66.140625" style="50" bestFit="1" customWidth="1"/>
    <col min="250" max="250" width="15.140625" style="50" bestFit="1" customWidth="1"/>
    <col min="251" max="251" width="0" style="50" hidden="1" customWidth="1"/>
    <col min="252" max="252" width="17.5703125" style="50" customWidth="1"/>
    <col min="253" max="253" width="18.140625" style="50" customWidth="1"/>
    <col min="254" max="254" width="16.7109375" style="50" customWidth="1"/>
    <col min="255" max="255" width="17.42578125" style="50" customWidth="1"/>
    <col min="256" max="256" width="9.140625" style="50"/>
    <col min="257" max="257" width="20.42578125" style="50" customWidth="1"/>
    <col min="258" max="258" width="18.140625" style="50" bestFit="1" customWidth="1"/>
    <col min="259" max="259" width="15.42578125" style="50" customWidth="1"/>
    <col min="260" max="261" width="9.140625" style="50"/>
    <col min="262" max="262" width="25.140625" style="50" customWidth="1"/>
    <col min="263" max="503" width="9.140625" style="50"/>
    <col min="504" max="504" width="5.85546875" style="50" customWidth="1"/>
    <col min="505" max="505" width="66.140625" style="50" bestFit="1" customWidth="1"/>
    <col min="506" max="506" width="15.140625" style="50" bestFit="1" customWidth="1"/>
    <col min="507" max="507" width="0" style="50" hidden="1" customWidth="1"/>
    <col min="508" max="508" width="17.5703125" style="50" customWidth="1"/>
    <col min="509" max="509" width="18.140625" style="50" customWidth="1"/>
    <col min="510" max="510" width="16.7109375" style="50" customWidth="1"/>
    <col min="511" max="511" width="17.42578125" style="50" customWidth="1"/>
    <col min="512" max="512" width="9.140625" style="50"/>
    <col min="513" max="513" width="20.42578125" style="50" customWidth="1"/>
    <col min="514" max="514" width="18.140625" style="50" bestFit="1" customWidth="1"/>
    <col min="515" max="515" width="15.42578125" style="50" customWidth="1"/>
    <col min="516" max="517" width="9.140625" style="50"/>
    <col min="518" max="518" width="25.140625" style="50" customWidth="1"/>
    <col min="519" max="759" width="9.140625" style="50"/>
    <col min="760" max="760" width="5.85546875" style="50" customWidth="1"/>
    <col min="761" max="761" width="66.140625" style="50" bestFit="1" customWidth="1"/>
    <col min="762" max="762" width="15.140625" style="50" bestFit="1" customWidth="1"/>
    <col min="763" max="763" width="0" style="50" hidden="1" customWidth="1"/>
    <col min="764" max="764" width="17.5703125" style="50" customWidth="1"/>
    <col min="765" max="765" width="18.140625" style="50" customWidth="1"/>
    <col min="766" max="766" width="16.7109375" style="50" customWidth="1"/>
    <col min="767" max="767" width="17.42578125" style="50" customWidth="1"/>
    <col min="768" max="768" width="9.140625" style="50"/>
    <col min="769" max="769" width="20.42578125" style="50" customWidth="1"/>
    <col min="770" max="770" width="18.140625" style="50" bestFit="1" customWidth="1"/>
    <col min="771" max="771" width="15.42578125" style="50" customWidth="1"/>
    <col min="772" max="773" width="9.140625" style="50"/>
    <col min="774" max="774" width="25.140625" style="50" customWidth="1"/>
    <col min="775" max="1015" width="9.140625" style="50"/>
    <col min="1016" max="1016" width="5.85546875" style="50" customWidth="1"/>
    <col min="1017" max="1017" width="66.140625" style="50" bestFit="1" customWidth="1"/>
    <col min="1018" max="1018" width="15.140625" style="50" bestFit="1" customWidth="1"/>
    <col min="1019" max="1019" width="0" style="50" hidden="1" customWidth="1"/>
    <col min="1020" max="1020" width="17.5703125" style="50" customWidth="1"/>
    <col min="1021" max="1021" width="18.140625" style="50" customWidth="1"/>
    <col min="1022" max="1022" width="16.7109375" style="50" customWidth="1"/>
    <col min="1023" max="1023" width="17.42578125" style="50" customWidth="1"/>
    <col min="1024" max="1024" width="9.140625" style="50"/>
    <col min="1025" max="1025" width="20.42578125" style="50" customWidth="1"/>
    <col min="1026" max="1026" width="18.140625" style="50" bestFit="1" customWidth="1"/>
    <col min="1027" max="1027" width="15.42578125" style="50" customWidth="1"/>
    <col min="1028" max="1029" width="9.140625" style="50"/>
    <col min="1030" max="1030" width="25.140625" style="50" customWidth="1"/>
    <col min="1031" max="1271" width="9.140625" style="50"/>
    <col min="1272" max="1272" width="5.85546875" style="50" customWidth="1"/>
    <col min="1273" max="1273" width="66.140625" style="50" bestFit="1" customWidth="1"/>
    <col min="1274" max="1274" width="15.140625" style="50" bestFit="1" customWidth="1"/>
    <col min="1275" max="1275" width="0" style="50" hidden="1" customWidth="1"/>
    <col min="1276" max="1276" width="17.5703125" style="50" customWidth="1"/>
    <col min="1277" max="1277" width="18.140625" style="50" customWidth="1"/>
    <col min="1278" max="1278" width="16.7109375" style="50" customWidth="1"/>
    <col min="1279" max="1279" width="17.42578125" style="50" customWidth="1"/>
    <col min="1280" max="1280" width="9.140625" style="50"/>
    <col min="1281" max="1281" width="20.42578125" style="50" customWidth="1"/>
    <col min="1282" max="1282" width="18.140625" style="50" bestFit="1" customWidth="1"/>
    <col min="1283" max="1283" width="15.42578125" style="50" customWidth="1"/>
    <col min="1284" max="1285" width="9.140625" style="50"/>
    <col min="1286" max="1286" width="25.140625" style="50" customWidth="1"/>
    <col min="1287" max="1527" width="9.140625" style="50"/>
    <col min="1528" max="1528" width="5.85546875" style="50" customWidth="1"/>
    <col min="1529" max="1529" width="66.140625" style="50" bestFit="1" customWidth="1"/>
    <col min="1530" max="1530" width="15.140625" style="50" bestFit="1" customWidth="1"/>
    <col min="1531" max="1531" width="0" style="50" hidden="1" customWidth="1"/>
    <col min="1532" max="1532" width="17.5703125" style="50" customWidth="1"/>
    <col min="1533" max="1533" width="18.140625" style="50" customWidth="1"/>
    <col min="1534" max="1534" width="16.7109375" style="50" customWidth="1"/>
    <col min="1535" max="1535" width="17.42578125" style="50" customWidth="1"/>
    <col min="1536" max="1536" width="9.140625" style="50"/>
    <col min="1537" max="1537" width="20.42578125" style="50" customWidth="1"/>
    <col min="1538" max="1538" width="18.140625" style="50" bestFit="1" customWidth="1"/>
    <col min="1539" max="1539" width="15.42578125" style="50" customWidth="1"/>
    <col min="1540" max="1541" width="9.140625" style="50"/>
    <col min="1542" max="1542" width="25.140625" style="50" customWidth="1"/>
    <col min="1543" max="1783" width="9.140625" style="50"/>
    <col min="1784" max="1784" width="5.85546875" style="50" customWidth="1"/>
    <col min="1785" max="1785" width="66.140625" style="50" bestFit="1" customWidth="1"/>
    <col min="1786" max="1786" width="15.140625" style="50" bestFit="1" customWidth="1"/>
    <col min="1787" max="1787" width="0" style="50" hidden="1" customWidth="1"/>
    <col min="1788" max="1788" width="17.5703125" style="50" customWidth="1"/>
    <col min="1789" max="1789" width="18.140625" style="50" customWidth="1"/>
    <col min="1790" max="1790" width="16.7109375" style="50" customWidth="1"/>
    <col min="1791" max="1791" width="17.42578125" style="50" customWidth="1"/>
    <col min="1792" max="1792" width="9.140625" style="50"/>
    <col min="1793" max="1793" width="20.42578125" style="50" customWidth="1"/>
    <col min="1794" max="1794" width="18.140625" style="50" bestFit="1" customWidth="1"/>
    <col min="1795" max="1795" width="15.42578125" style="50" customWidth="1"/>
    <col min="1796" max="1797" width="9.140625" style="50"/>
    <col min="1798" max="1798" width="25.140625" style="50" customWidth="1"/>
    <col min="1799" max="2039" width="9.140625" style="50"/>
    <col min="2040" max="2040" width="5.85546875" style="50" customWidth="1"/>
    <col min="2041" max="2041" width="66.140625" style="50" bestFit="1" customWidth="1"/>
    <col min="2042" max="2042" width="15.140625" style="50" bestFit="1" customWidth="1"/>
    <col min="2043" max="2043" width="0" style="50" hidden="1" customWidth="1"/>
    <col min="2044" max="2044" width="17.5703125" style="50" customWidth="1"/>
    <col min="2045" max="2045" width="18.140625" style="50" customWidth="1"/>
    <col min="2046" max="2046" width="16.7109375" style="50" customWidth="1"/>
    <col min="2047" max="2047" width="17.42578125" style="50" customWidth="1"/>
    <col min="2048" max="2048" width="9.140625" style="50"/>
    <col min="2049" max="2049" width="20.42578125" style="50" customWidth="1"/>
    <col min="2050" max="2050" width="18.140625" style="50" bestFit="1" customWidth="1"/>
    <col min="2051" max="2051" width="15.42578125" style="50" customWidth="1"/>
    <col min="2052" max="2053" width="9.140625" style="50"/>
    <col min="2054" max="2054" width="25.140625" style="50" customWidth="1"/>
    <col min="2055" max="2295" width="9.140625" style="50"/>
    <col min="2296" max="2296" width="5.85546875" style="50" customWidth="1"/>
    <col min="2297" max="2297" width="66.140625" style="50" bestFit="1" customWidth="1"/>
    <col min="2298" max="2298" width="15.140625" style="50" bestFit="1" customWidth="1"/>
    <col min="2299" max="2299" width="0" style="50" hidden="1" customWidth="1"/>
    <col min="2300" max="2300" width="17.5703125" style="50" customWidth="1"/>
    <col min="2301" max="2301" width="18.140625" style="50" customWidth="1"/>
    <col min="2302" max="2302" width="16.7109375" style="50" customWidth="1"/>
    <col min="2303" max="2303" width="17.42578125" style="50" customWidth="1"/>
    <col min="2304" max="2304" width="9.140625" style="50"/>
    <col min="2305" max="2305" width="20.42578125" style="50" customWidth="1"/>
    <col min="2306" max="2306" width="18.140625" style="50" bestFit="1" customWidth="1"/>
    <col min="2307" max="2307" width="15.42578125" style="50" customWidth="1"/>
    <col min="2308" max="2309" width="9.140625" style="50"/>
    <col min="2310" max="2310" width="25.140625" style="50" customWidth="1"/>
    <col min="2311" max="2551" width="9.140625" style="50"/>
    <col min="2552" max="2552" width="5.85546875" style="50" customWidth="1"/>
    <col min="2553" max="2553" width="66.140625" style="50" bestFit="1" customWidth="1"/>
    <col min="2554" max="2554" width="15.140625" style="50" bestFit="1" customWidth="1"/>
    <col min="2555" max="2555" width="0" style="50" hidden="1" customWidth="1"/>
    <col min="2556" max="2556" width="17.5703125" style="50" customWidth="1"/>
    <col min="2557" max="2557" width="18.140625" style="50" customWidth="1"/>
    <col min="2558" max="2558" width="16.7109375" style="50" customWidth="1"/>
    <col min="2559" max="2559" width="17.42578125" style="50" customWidth="1"/>
    <col min="2560" max="2560" width="9.140625" style="50"/>
    <col min="2561" max="2561" width="20.42578125" style="50" customWidth="1"/>
    <col min="2562" max="2562" width="18.140625" style="50" bestFit="1" customWidth="1"/>
    <col min="2563" max="2563" width="15.42578125" style="50" customWidth="1"/>
    <col min="2564" max="2565" width="9.140625" style="50"/>
    <col min="2566" max="2566" width="25.140625" style="50" customWidth="1"/>
    <col min="2567" max="2807" width="9.140625" style="50"/>
    <col min="2808" max="2808" width="5.85546875" style="50" customWidth="1"/>
    <col min="2809" max="2809" width="66.140625" style="50" bestFit="1" customWidth="1"/>
    <col min="2810" max="2810" width="15.140625" style="50" bestFit="1" customWidth="1"/>
    <col min="2811" max="2811" width="0" style="50" hidden="1" customWidth="1"/>
    <col min="2812" max="2812" width="17.5703125" style="50" customWidth="1"/>
    <col min="2813" max="2813" width="18.140625" style="50" customWidth="1"/>
    <col min="2814" max="2814" width="16.7109375" style="50" customWidth="1"/>
    <col min="2815" max="2815" width="17.42578125" style="50" customWidth="1"/>
    <col min="2816" max="2816" width="9.140625" style="50"/>
    <col min="2817" max="2817" width="20.42578125" style="50" customWidth="1"/>
    <col min="2818" max="2818" width="18.140625" style="50" bestFit="1" customWidth="1"/>
    <col min="2819" max="2819" width="15.42578125" style="50" customWidth="1"/>
    <col min="2820" max="2821" width="9.140625" style="50"/>
    <col min="2822" max="2822" width="25.140625" style="50" customWidth="1"/>
    <col min="2823" max="3063" width="9.140625" style="50"/>
    <col min="3064" max="3064" width="5.85546875" style="50" customWidth="1"/>
    <col min="3065" max="3065" width="66.140625" style="50" bestFit="1" customWidth="1"/>
    <col min="3066" max="3066" width="15.140625" style="50" bestFit="1" customWidth="1"/>
    <col min="3067" max="3067" width="0" style="50" hidden="1" customWidth="1"/>
    <col min="3068" max="3068" width="17.5703125" style="50" customWidth="1"/>
    <col min="3069" max="3069" width="18.140625" style="50" customWidth="1"/>
    <col min="3070" max="3070" width="16.7109375" style="50" customWidth="1"/>
    <col min="3071" max="3071" width="17.42578125" style="50" customWidth="1"/>
    <col min="3072" max="3072" width="9.140625" style="50"/>
    <col min="3073" max="3073" width="20.42578125" style="50" customWidth="1"/>
    <col min="3074" max="3074" width="18.140625" style="50" bestFit="1" customWidth="1"/>
    <col min="3075" max="3075" width="15.42578125" style="50" customWidth="1"/>
    <col min="3076" max="3077" width="9.140625" style="50"/>
    <col min="3078" max="3078" width="25.140625" style="50" customWidth="1"/>
    <col min="3079" max="3319" width="9.140625" style="50"/>
    <col min="3320" max="3320" width="5.85546875" style="50" customWidth="1"/>
    <col min="3321" max="3321" width="66.140625" style="50" bestFit="1" customWidth="1"/>
    <col min="3322" max="3322" width="15.140625" style="50" bestFit="1" customWidth="1"/>
    <col min="3323" max="3323" width="0" style="50" hidden="1" customWidth="1"/>
    <col min="3324" max="3324" width="17.5703125" style="50" customWidth="1"/>
    <col min="3325" max="3325" width="18.140625" style="50" customWidth="1"/>
    <col min="3326" max="3326" width="16.7109375" style="50" customWidth="1"/>
    <col min="3327" max="3327" width="17.42578125" style="50" customWidth="1"/>
    <col min="3328" max="3328" width="9.140625" style="50"/>
    <col min="3329" max="3329" width="20.42578125" style="50" customWidth="1"/>
    <col min="3330" max="3330" width="18.140625" style="50" bestFit="1" customWidth="1"/>
    <col min="3331" max="3331" width="15.42578125" style="50" customWidth="1"/>
    <col min="3332" max="3333" width="9.140625" style="50"/>
    <col min="3334" max="3334" width="25.140625" style="50" customWidth="1"/>
    <col min="3335" max="3575" width="9.140625" style="50"/>
    <col min="3576" max="3576" width="5.85546875" style="50" customWidth="1"/>
    <col min="3577" max="3577" width="66.140625" style="50" bestFit="1" customWidth="1"/>
    <col min="3578" max="3578" width="15.140625" style="50" bestFit="1" customWidth="1"/>
    <col min="3579" max="3579" width="0" style="50" hidden="1" customWidth="1"/>
    <col min="3580" max="3580" width="17.5703125" style="50" customWidth="1"/>
    <col min="3581" max="3581" width="18.140625" style="50" customWidth="1"/>
    <col min="3582" max="3582" width="16.7109375" style="50" customWidth="1"/>
    <col min="3583" max="3583" width="17.42578125" style="50" customWidth="1"/>
    <col min="3584" max="3584" width="9.140625" style="50"/>
    <col min="3585" max="3585" width="20.42578125" style="50" customWidth="1"/>
    <col min="3586" max="3586" width="18.140625" style="50" bestFit="1" customWidth="1"/>
    <col min="3587" max="3587" width="15.42578125" style="50" customWidth="1"/>
    <col min="3588" max="3589" width="9.140625" style="50"/>
    <col min="3590" max="3590" width="25.140625" style="50" customWidth="1"/>
    <col min="3591" max="3831" width="9.140625" style="50"/>
    <col min="3832" max="3832" width="5.85546875" style="50" customWidth="1"/>
    <col min="3833" max="3833" width="66.140625" style="50" bestFit="1" customWidth="1"/>
    <col min="3834" max="3834" width="15.140625" style="50" bestFit="1" customWidth="1"/>
    <col min="3835" max="3835" width="0" style="50" hidden="1" customWidth="1"/>
    <col min="3836" max="3836" width="17.5703125" style="50" customWidth="1"/>
    <col min="3837" max="3837" width="18.140625" style="50" customWidth="1"/>
    <col min="3838" max="3838" width="16.7109375" style="50" customWidth="1"/>
    <col min="3839" max="3839" width="17.42578125" style="50" customWidth="1"/>
    <col min="3840" max="3840" width="9.140625" style="50"/>
    <col min="3841" max="3841" width="20.42578125" style="50" customWidth="1"/>
    <col min="3842" max="3842" width="18.140625" style="50" bestFit="1" customWidth="1"/>
    <col min="3843" max="3843" width="15.42578125" style="50" customWidth="1"/>
    <col min="3844" max="3845" width="9.140625" style="50"/>
    <col min="3846" max="3846" width="25.140625" style="50" customWidth="1"/>
    <col min="3847" max="4087" width="9.140625" style="50"/>
    <col min="4088" max="4088" width="5.85546875" style="50" customWidth="1"/>
    <col min="4089" max="4089" width="66.140625" style="50" bestFit="1" customWidth="1"/>
    <col min="4090" max="4090" width="15.140625" style="50" bestFit="1" customWidth="1"/>
    <col min="4091" max="4091" width="0" style="50" hidden="1" customWidth="1"/>
    <col min="4092" max="4092" width="17.5703125" style="50" customWidth="1"/>
    <col min="4093" max="4093" width="18.140625" style="50" customWidth="1"/>
    <col min="4094" max="4094" width="16.7109375" style="50" customWidth="1"/>
    <col min="4095" max="4095" width="17.42578125" style="50" customWidth="1"/>
    <col min="4096" max="4096" width="9.140625" style="50"/>
    <col min="4097" max="4097" width="20.42578125" style="50" customWidth="1"/>
    <col min="4098" max="4098" width="18.140625" style="50" bestFit="1" customWidth="1"/>
    <col min="4099" max="4099" width="15.42578125" style="50" customWidth="1"/>
    <col min="4100" max="4101" width="9.140625" style="50"/>
    <col min="4102" max="4102" width="25.140625" style="50" customWidth="1"/>
    <col min="4103" max="4343" width="9.140625" style="50"/>
    <col min="4344" max="4344" width="5.85546875" style="50" customWidth="1"/>
    <col min="4345" max="4345" width="66.140625" style="50" bestFit="1" customWidth="1"/>
    <col min="4346" max="4346" width="15.140625" style="50" bestFit="1" customWidth="1"/>
    <col min="4347" max="4347" width="0" style="50" hidden="1" customWidth="1"/>
    <col min="4348" max="4348" width="17.5703125" style="50" customWidth="1"/>
    <col min="4349" max="4349" width="18.140625" style="50" customWidth="1"/>
    <col min="4350" max="4350" width="16.7109375" style="50" customWidth="1"/>
    <col min="4351" max="4351" width="17.42578125" style="50" customWidth="1"/>
    <col min="4352" max="4352" width="9.140625" style="50"/>
    <col min="4353" max="4353" width="20.42578125" style="50" customWidth="1"/>
    <col min="4354" max="4354" width="18.140625" style="50" bestFit="1" customWidth="1"/>
    <col min="4355" max="4355" width="15.42578125" style="50" customWidth="1"/>
    <col min="4356" max="4357" width="9.140625" style="50"/>
    <col min="4358" max="4358" width="25.140625" style="50" customWidth="1"/>
    <col min="4359" max="4599" width="9.140625" style="50"/>
    <col min="4600" max="4600" width="5.85546875" style="50" customWidth="1"/>
    <col min="4601" max="4601" width="66.140625" style="50" bestFit="1" customWidth="1"/>
    <col min="4602" max="4602" width="15.140625" style="50" bestFit="1" customWidth="1"/>
    <col min="4603" max="4603" width="0" style="50" hidden="1" customWidth="1"/>
    <col min="4604" max="4604" width="17.5703125" style="50" customWidth="1"/>
    <col min="4605" max="4605" width="18.140625" style="50" customWidth="1"/>
    <col min="4606" max="4606" width="16.7109375" style="50" customWidth="1"/>
    <col min="4607" max="4607" width="17.42578125" style="50" customWidth="1"/>
    <col min="4608" max="4608" width="9.140625" style="50"/>
    <col min="4609" max="4609" width="20.42578125" style="50" customWidth="1"/>
    <col min="4610" max="4610" width="18.140625" style="50" bestFit="1" customWidth="1"/>
    <col min="4611" max="4611" width="15.42578125" style="50" customWidth="1"/>
    <col min="4612" max="4613" width="9.140625" style="50"/>
    <col min="4614" max="4614" width="25.140625" style="50" customWidth="1"/>
    <col min="4615" max="4855" width="9.140625" style="50"/>
    <col min="4856" max="4856" width="5.85546875" style="50" customWidth="1"/>
    <col min="4857" max="4857" width="66.140625" style="50" bestFit="1" customWidth="1"/>
    <col min="4858" max="4858" width="15.140625" style="50" bestFit="1" customWidth="1"/>
    <col min="4859" max="4859" width="0" style="50" hidden="1" customWidth="1"/>
    <col min="4860" max="4860" width="17.5703125" style="50" customWidth="1"/>
    <col min="4861" max="4861" width="18.140625" style="50" customWidth="1"/>
    <col min="4862" max="4862" width="16.7109375" style="50" customWidth="1"/>
    <col min="4863" max="4863" width="17.42578125" style="50" customWidth="1"/>
    <col min="4864" max="4864" width="9.140625" style="50"/>
    <col min="4865" max="4865" width="20.42578125" style="50" customWidth="1"/>
    <col min="4866" max="4866" width="18.140625" style="50" bestFit="1" customWidth="1"/>
    <col min="4867" max="4867" width="15.42578125" style="50" customWidth="1"/>
    <col min="4868" max="4869" width="9.140625" style="50"/>
    <col min="4870" max="4870" width="25.140625" style="50" customWidth="1"/>
    <col min="4871" max="5111" width="9.140625" style="50"/>
    <col min="5112" max="5112" width="5.85546875" style="50" customWidth="1"/>
    <col min="5113" max="5113" width="66.140625" style="50" bestFit="1" customWidth="1"/>
    <col min="5114" max="5114" width="15.140625" style="50" bestFit="1" customWidth="1"/>
    <col min="5115" max="5115" width="0" style="50" hidden="1" customWidth="1"/>
    <col min="5116" max="5116" width="17.5703125" style="50" customWidth="1"/>
    <col min="5117" max="5117" width="18.140625" style="50" customWidth="1"/>
    <col min="5118" max="5118" width="16.7109375" style="50" customWidth="1"/>
    <col min="5119" max="5119" width="17.42578125" style="50" customWidth="1"/>
    <col min="5120" max="5120" width="9.140625" style="50"/>
    <col min="5121" max="5121" width="20.42578125" style="50" customWidth="1"/>
    <col min="5122" max="5122" width="18.140625" style="50" bestFit="1" customWidth="1"/>
    <col min="5123" max="5123" width="15.42578125" style="50" customWidth="1"/>
    <col min="5124" max="5125" width="9.140625" style="50"/>
    <col min="5126" max="5126" width="25.140625" style="50" customWidth="1"/>
    <col min="5127" max="5367" width="9.140625" style="50"/>
    <col min="5368" max="5368" width="5.85546875" style="50" customWidth="1"/>
    <col min="5369" max="5369" width="66.140625" style="50" bestFit="1" customWidth="1"/>
    <col min="5370" max="5370" width="15.140625" style="50" bestFit="1" customWidth="1"/>
    <col min="5371" max="5371" width="0" style="50" hidden="1" customWidth="1"/>
    <col min="5372" max="5372" width="17.5703125" style="50" customWidth="1"/>
    <col min="5373" max="5373" width="18.140625" style="50" customWidth="1"/>
    <col min="5374" max="5374" width="16.7109375" style="50" customWidth="1"/>
    <col min="5375" max="5375" width="17.42578125" style="50" customWidth="1"/>
    <col min="5376" max="5376" width="9.140625" style="50"/>
    <col min="5377" max="5377" width="20.42578125" style="50" customWidth="1"/>
    <col min="5378" max="5378" width="18.140625" style="50" bestFit="1" customWidth="1"/>
    <col min="5379" max="5379" width="15.42578125" style="50" customWidth="1"/>
    <col min="5380" max="5381" width="9.140625" style="50"/>
    <col min="5382" max="5382" width="25.140625" style="50" customWidth="1"/>
    <col min="5383" max="5623" width="9.140625" style="50"/>
    <col min="5624" max="5624" width="5.85546875" style="50" customWidth="1"/>
    <col min="5625" max="5625" width="66.140625" style="50" bestFit="1" customWidth="1"/>
    <col min="5626" max="5626" width="15.140625" style="50" bestFit="1" customWidth="1"/>
    <col min="5627" max="5627" width="0" style="50" hidden="1" customWidth="1"/>
    <col min="5628" max="5628" width="17.5703125" style="50" customWidth="1"/>
    <col min="5629" max="5629" width="18.140625" style="50" customWidth="1"/>
    <col min="5630" max="5630" width="16.7109375" style="50" customWidth="1"/>
    <col min="5631" max="5631" width="17.42578125" style="50" customWidth="1"/>
    <col min="5632" max="5632" width="9.140625" style="50"/>
    <col min="5633" max="5633" width="20.42578125" style="50" customWidth="1"/>
    <col min="5634" max="5634" width="18.140625" style="50" bestFit="1" customWidth="1"/>
    <col min="5635" max="5635" width="15.42578125" style="50" customWidth="1"/>
    <col min="5636" max="5637" width="9.140625" style="50"/>
    <col min="5638" max="5638" width="25.140625" style="50" customWidth="1"/>
    <col min="5639" max="5879" width="9.140625" style="50"/>
    <col min="5880" max="5880" width="5.85546875" style="50" customWidth="1"/>
    <col min="5881" max="5881" width="66.140625" style="50" bestFit="1" customWidth="1"/>
    <col min="5882" max="5882" width="15.140625" style="50" bestFit="1" customWidth="1"/>
    <col min="5883" max="5883" width="0" style="50" hidden="1" customWidth="1"/>
    <col min="5884" max="5884" width="17.5703125" style="50" customWidth="1"/>
    <col min="5885" max="5885" width="18.140625" style="50" customWidth="1"/>
    <col min="5886" max="5886" width="16.7109375" style="50" customWidth="1"/>
    <col min="5887" max="5887" width="17.42578125" style="50" customWidth="1"/>
    <col min="5888" max="5888" width="9.140625" style="50"/>
    <col min="5889" max="5889" width="20.42578125" style="50" customWidth="1"/>
    <col min="5890" max="5890" width="18.140625" style="50" bestFit="1" customWidth="1"/>
    <col min="5891" max="5891" width="15.42578125" style="50" customWidth="1"/>
    <col min="5892" max="5893" width="9.140625" style="50"/>
    <col min="5894" max="5894" width="25.140625" style="50" customWidth="1"/>
    <col min="5895" max="6135" width="9.140625" style="50"/>
    <col min="6136" max="6136" width="5.85546875" style="50" customWidth="1"/>
    <col min="6137" max="6137" width="66.140625" style="50" bestFit="1" customWidth="1"/>
    <col min="6138" max="6138" width="15.140625" style="50" bestFit="1" customWidth="1"/>
    <col min="6139" max="6139" width="0" style="50" hidden="1" customWidth="1"/>
    <col min="6140" max="6140" width="17.5703125" style="50" customWidth="1"/>
    <col min="6141" max="6141" width="18.140625" style="50" customWidth="1"/>
    <col min="6142" max="6142" width="16.7109375" style="50" customWidth="1"/>
    <col min="6143" max="6143" width="17.42578125" style="50" customWidth="1"/>
    <col min="6144" max="6144" width="9.140625" style="50"/>
    <col min="6145" max="6145" width="20.42578125" style="50" customWidth="1"/>
    <col min="6146" max="6146" width="18.140625" style="50" bestFit="1" customWidth="1"/>
    <col min="6147" max="6147" width="15.42578125" style="50" customWidth="1"/>
    <col min="6148" max="6149" width="9.140625" style="50"/>
    <col min="6150" max="6150" width="25.140625" style="50" customWidth="1"/>
    <col min="6151" max="6391" width="9.140625" style="50"/>
    <col min="6392" max="6392" width="5.85546875" style="50" customWidth="1"/>
    <col min="6393" max="6393" width="66.140625" style="50" bestFit="1" customWidth="1"/>
    <col min="6394" max="6394" width="15.140625" style="50" bestFit="1" customWidth="1"/>
    <col min="6395" max="6395" width="0" style="50" hidden="1" customWidth="1"/>
    <col min="6396" max="6396" width="17.5703125" style="50" customWidth="1"/>
    <col min="6397" max="6397" width="18.140625" style="50" customWidth="1"/>
    <col min="6398" max="6398" width="16.7109375" style="50" customWidth="1"/>
    <col min="6399" max="6399" width="17.42578125" style="50" customWidth="1"/>
    <col min="6400" max="6400" width="9.140625" style="50"/>
    <col min="6401" max="6401" width="20.42578125" style="50" customWidth="1"/>
    <col min="6402" max="6402" width="18.140625" style="50" bestFit="1" customWidth="1"/>
    <col min="6403" max="6403" width="15.42578125" style="50" customWidth="1"/>
    <col min="6404" max="6405" width="9.140625" style="50"/>
    <col min="6406" max="6406" width="25.140625" style="50" customWidth="1"/>
    <col min="6407" max="6647" width="9.140625" style="50"/>
    <col min="6648" max="6648" width="5.85546875" style="50" customWidth="1"/>
    <col min="6649" max="6649" width="66.140625" style="50" bestFit="1" customWidth="1"/>
    <col min="6650" max="6650" width="15.140625" style="50" bestFit="1" customWidth="1"/>
    <col min="6651" max="6651" width="0" style="50" hidden="1" customWidth="1"/>
    <col min="6652" max="6652" width="17.5703125" style="50" customWidth="1"/>
    <col min="6653" max="6653" width="18.140625" style="50" customWidth="1"/>
    <col min="6654" max="6654" width="16.7109375" style="50" customWidth="1"/>
    <col min="6655" max="6655" width="17.42578125" style="50" customWidth="1"/>
    <col min="6656" max="6656" width="9.140625" style="50"/>
    <col min="6657" max="6657" width="20.42578125" style="50" customWidth="1"/>
    <col min="6658" max="6658" width="18.140625" style="50" bestFit="1" customWidth="1"/>
    <col min="6659" max="6659" width="15.42578125" style="50" customWidth="1"/>
    <col min="6660" max="6661" width="9.140625" style="50"/>
    <col min="6662" max="6662" width="25.140625" style="50" customWidth="1"/>
    <col min="6663" max="6903" width="9.140625" style="50"/>
    <col min="6904" max="6904" width="5.85546875" style="50" customWidth="1"/>
    <col min="6905" max="6905" width="66.140625" style="50" bestFit="1" customWidth="1"/>
    <col min="6906" max="6906" width="15.140625" style="50" bestFit="1" customWidth="1"/>
    <col min="6907" max="6907" width="0" style="50" hidden="1" customWidth="1"/>
    <col min="6908" max="6908" width="17.5703125" style="50" customWidth="1"/>
    <col min="6909" max="6909" width="18.140625" style="50" customWidth="1"/>
    <col min="6910" max="6910" width="16.7109375" style="50" customWidth="1"/>
    <col min="6911" max="6911" width="17.42578125" style="50" customWidth="1"/>
    <col min="6912" max="6912" width="9.140625" style="50"/>
    <col min="6913" max="6913" width="20.42578125" style="50" customWidth="1"/>
    <col min="6914" max="6914" width="18.140625" style="50" bestFit="1" customWidth="1"/>
    <col min="6915" max="6915" width="15.42578125" style="50" customWidth="1"/>
    <col min="6916" max="6917" width="9.140625" style="50"/>
    <col min="6918" max="6918" width="25.140625" style="50" customWidth="1"/>
    <col min="6919" max="7159" width="9.140625" style="50"/>
    <col min="7160" max="7160" width="5.85546875" style="50" customWidth="1"/>
    <col min="7161" max="7161" width="66.140625" style="50" bestFit="1" customWidth="1"/>
    <col min="7162" max="7162" width="15.140625" style="50" bestFit="1" customWidth="1"/>
    <col min="7163" max="7163" width="0" style="50" hidden="1" customWidth="1"/>
    <col min="7164" max="7164" width="17.5703125" style="50" customWidth="1"/>
    <col min="7165" max="7165" width="18.140625" style="50" customWidth="1"/>
    <col min="7166" max="7166" width="16.7109375" style="50" customWidth="1"/>
    <col min="7167" max="7167" width="17.42578125" style="50" customWidth="1"/>
    <col min="7168" max="7168" width="9.140625" style="50"/>
    <col min="7169" max="7169" width="20.42578125" style="50" customWidth="1"/>
    <col min="7170" max="7170" width="18.140625" style="50" bestFit="1" customWidth="1"/>
    <col min="7171" max="7171" width="15.42578125" style="50" customWidth="1"/>
    <col min="7172" max="7173" width="9.140625" style="50"/>
    <col min="7174" max="7174" width="25.140625" style="50" customWidth="1"/>
    <col min="7175" max="7415" width="9.140625" style="50"/>
    <col min="7416" max="7416" width="5.85546875" style="50" customWidth="1"/>
    <col min="7417" max="7417" width="66.140625" style="50" bestFit="1" customWidth="1"/>
    <col min="7418" max="7418" width="15.140625" style="50" bestFit="1" customWidth="1"/>
    <col min="7419" max="7419" width="0" style="50" hidden="1" customWidth="1"/>
    <col min="7420" max="7420" width="17.5703125" style="50" customWidth="1"/>
    <col min="7421" max="7421" width="18.140625" style="50" customWidth="1"/>
    <col min="7422" max="7422" width="16.7109375" style="50" customWidth="1"/>
    <col min="7423" max="7423" width="17.42578125" style="50" customWidth="1"/>
    <col min="7424" max="7424" width="9.140625" style="50"/>
    <col min="7425" max="7425" width="20.42578125" style="50" customWidth="1"/>
    <col min="7426" max="7426" width="18.140625" style="50" bestFit="1" customWidth="1"/>
    <col min="7427" max="7427" width="15.42578125" style="50" customWidth="1"/>
    <col min="7428" max="7429" width="9.140625" style="50"/>
    <col min="7430" max="7430" width="25.140625" style="50" customWidth="1"/>
    <col min="7431" max="7671" width="9.140625" style="50"/>
    <col min="7672" max="7672" width="5.85546875" style="50" customWidth="1"/>
    <col min="7673" max="7673" width="66.140625" style="50" bestFit="1" customWidth="1"/>
    <col min="7674" max="7674" width="15.140625" style="50" bestFit="1" customWidth="1"/>
    <col min="7675" max="7675" width="0" style="50" hidden="1" customWidth="1"/>
    <col min="7676" max="7676" width="17.5703125" style="50" customWidth="1"/>
    <col min="7677" max="7677" width="18.140625" style="50" customWidth="1"/>
    <col min="7678" max="7678" width="16.7109375" style="50" customWidth="1"/>
    <col min="7679" max="7679" width="17.42578125" style="50" customWidth="1"/>
    <col min="7680" max="7680" width="9.140625" style="50"/>
    <col min="7681" max="7681" width="20.42578125" style="50" customWidth="1"/>
    <col min="7682" max="7682" width="18.140625" style="50" bestFit="1" customWidth="1"/>
    <col min="7683" max="7683" width="15.42578125" style="50" customWidth="1"/>
    <col min="7684" max="7685" width="9.140625" style="50"/>
    <col min="7686" max="7686" width="25.140625" style="50" customWidth="1"/>
    <col min="7687" max="7927" width="9.140625" style="50"/>
    <col min="7928" max="7928" width="5.85546875" style="50" customWidth="1"/>
    <col min="7929" max="7929" width="66.140625" style="50" bestFit="1" customWidth="1"/>
    <col min="7930" max="7930" width="15.140625" style="50" bestFit="1" customWidth="1"/>
    <col min="7931" max="7931" width="0" style="50" hidden="1" customWidth="1"/>
    <col min="7932" max="7932" width="17.5703125" style="50" customWidth="1"/>
    <col min="7933" max="7933" width="18.140625" style="50" customWidth="1"/>
    <col min="7934" max="7934" width="16.7109375" style="50" customWidth="1"/>
    <col min="7935" max="7935" width="17.42578125" style="50" customWidth="1"/>
    <col min="7936" max="7936" width="9.140625" style="50"/>
    <col min="7937" max="7937" width="20.42578125" style="50" customWidth="1"/>
    <col min="7938" max="7938" width="18.140625" style="50" bestFit="1" customWidth="1"/>
    <col min="7939" max="7939" width="15.42578125" style="50" customWidth="1"/>
    <col min="7940" max="7941" width="9.140625" style="50"/>
    <col min="7942" max="7942" width="25.140625" style="50" customWidth="1"/>
    <col min="7943" max="8183" width="9.140625" style="50"/>
    <col min="8184" max="8184" width="5.85546875" style="50" customWidth="1"/>
    <col min="8185" max="8185" width="66.140625" style="50" bestFit="1" customWidth="1"/>
    <col min="8186" max="8186" width="15.140625" style="50" bestFit="1" customWidth="1"/>
    <col min="8187" max="8187" width="0" style="50" hidden="1" customWidth="1"/>
    <col min="8188" max="8188" width="17.5703125" style="50" customWidth="1"/>
    <col min="8189" max="8189" width="18.140625" style="50" customWidth="1"/>
    <col min="8190" max="8190" width="16.7109375" style="50" customWidth="1"/>
    <col min="8191" max="8191" width="17.42578125" style="50" customWidth="1"/>
    <col min="8192" max="8192" width="9.140625" style="50"/>
    <col min="8193" max="8193" width="20.42578125" style="50" customWidth="1"/>
    <col min="8194" max="8194" width="18.140625" style="50" bestFit="1" customWidth="1"/>
    <col min="8195" max="8195" width="15.42578125" style="50" customWidth="1"/>
    <col min="8196" max="8197" width="9.140625" style="50"/>
    <col min="8198" max="8198" width="25.140625" style="50" customWidth="1"/>
    <col min="8199" max="8439" width="9.140625" style="50"/>
    <col min="8440" max="8440" width="5.85546875" style="50" customWidth="1"/>
    <col min="8441" max="8441" width="66.140625" style="50" bestFit="1" customWidth="1"/>
    <col min="8442" max="8442" width="15.140625" style="50" bestFit="1" customWidth="1"/>
    <col min="8443" max="8443" width="0" style="50" hidden="1" customWidth="1"/>
    <col min="8444" max="8444" width="17.5703125" style="50" customWidth="1"/>
    <col min="8445" max="8445" width="18.140625" style="50" customWidth="1"/>
    <col min="8446" max="8446" width="16.7109375" style="50" customWidth="1"/>
    <col min="8447" max="8447" width="17.42578125" style="50" customWidth="1"/>
    <col min="8448" max="8448" width="9.140625" style="50"/>
    <col min="8449" max="8449" width="20.42578125" style="50" customWidth="1"/>
    <col min="8450" max="8450" width="18.140625" style="50" bestFit="1" customWidth="1"/>
    <col min="8451" max="8451" width="15.42578125" style="50" customWidth="1"/>
    <col min="8452" max="8453" width="9.140625" style="50"/>
    <col min="8454" max="8454" width="25.140625" style="50" customWidth="1"/>
    <col min="8455" max="8695" width="9.140625" style="50"/>
    <col min="8696" max="8696" width="5.85546875" style="50" customWidth="1"/>
    <col min="8697" max="8697" width="66.140625" style="50" bestFit="1" customWidth="1"/>
    <col min="8698" max="8698" width="15.140625" style="50" bestFit="1" customWidth="1"/>
    <col min="8699" max="8699" width="0" style="50" hidden="1" customWidth="1"/>
    <col min="8700" max="8700" width="17.5703125" style="50" customWidth="1"/>
    <col min="8701" max="8701" width="18.140625" style="50" customWidth="1"/>
    <col min="8702" max="8702" width="16.7109375" style="50" customWidth="1"/>
    <col min="8703" max="8703" width="17.42578125" style="50" customWidth="1"/>
    <col min="8704" max="8704" width="9.140625" style="50"/>
    <col min="8705" max="8705" width="20.42578125" style="50" customWidth="1"/>
    <col min="8706" max="8706" width="18.140625" style="50" bestFit="1" customWidth="1"/>
    <col min="8707" max="8707" width="15.42578125" style="50" customWidth="1"/>
    <col min="8708" max="8709" width="9.140625" style="50"/>
    <col min="8710" max="8710" width="25.140625" style="50" customWidth="1"/>
    <col min="8711" max="8951" width="9.140625" style="50"/>
    <col min="8952" max="8952" width="5.85546875" style="50" customWidth="1"/>
    <col min="8953" max="8953" width="66.140625" style="50" bestFit="1" customWidth="1"/>
    <col min="8954" max="8954" width="15.140625" style="50" bestFit="1" customWidth="1"/>
    <col min="8955" max="8955" width="0" style="50" hidden="1" customWidth="1"/>
    <col min="8956" max="8956" width="17.5703125" style="50" customWidth="1"/>
    <col min="8957" max="8957" width="18.140625" style="50" customWidth="1"/>
    <col min="8958" max="8958" width="16.7109375" style="50" customWidth="1"/>
    <col min="8959" max="8959" width="17.42578125" style="50" customWidth="1"/>
    <col min="8960" max="8960" width="9.140625" style="50"/>
    <col min="8961" max="8961" width="20.42578125" style="50" customWidth="1"/>
    <col min="8962" max="8962" width="18.140625" style="50" bestFit="1" customWidth="1"/>
    <col min="8963" max="8963" width="15.42578125" style="50" customWidth="1"/>
    <col min="8964" max="8965" width="9.140625" style="50"/>
    <col min="8966" max="8966" width="25.140625" style="50" customWidth="1"/>
    <col min="8967" max="9207" width="9.140625" style="50"/>
    <col min="9208" max="9208" width="5.85546875" style="50" customWidth="1"/>
    <col min="9209" max="9209" width="66.140625" style="50" bestFit="1" customWidth="1"/>
    <col min="9210" max="9210" width="15.140625" style="50" bestFit="1" customWidth="1"/>
    <col min="9211" max="9211" width="0" style="50" hidden="1" customWidth="1"/>
    <col min="9212" max="9212" width="17.5703125" style="50" customWidth="1"/>
    <col min="9213" max="9213" width="18.140625" style="50" customWidth="1"/>
    <col min="9214" max="9214" width="16.7109375" style="50" customWidth="1"/>
    <col min="9215" max="9215" width="17.42578125" style="50" customWidth="1"/>
    <col min="9216" max="9216" width="9.140625" style="50"/>
    <col min="9217" max="9217" width="20.42578125" style="50" customWidth="1"/>
    <col min="9218" max="9218" width="18.140625" style="50" bestFit="1" customWidth="1"/>
    <col min="9219" max="9219" width="15.42578125" style="50" customWidth="1"/>
    <col min="9220" max="9221" width="9.140625" style="50"/>
    <col min="9222" max="9222" width="25.140625" style="50" customWidth="1"/>
    <col min="9223" max="9463" width="9.140625" style="50"/>
    <col min="9464" max="9464" width="5.85546875" style="50" customWidth="1"/>
    <col min="9465" max="9465" width="66.140625" style="50" bestFit="1" customWidth="1"/>
    <col min="9466" max="9466" width="15.140625" style="50" bestFit="1" customWidth="1"/>
    <col min="9467" max="9467" width="0" style="50" hidden="1" customWidth="1"/>
    <col min="9468" max="9468" width="17.5703125" style="50" customWidth="1"/>
    <col min="9469" max="9469" width="18.140625" style="50" customWidth="1"/>
    <col min="9470" max="9470" width="16.7109375" style="50" customWidth="1"/>
    <col min="9471" max="9471" width="17.42578125" style="50" customWidth="1"/>
    <col min="9472" max="9472" width="9.140625" style="50"/>
    <col min="9473" max="9473" width="20.42578125" style="50" customWidth="1"/>
    <col min="9474" max="9474" width="18.140625" style="50" bestFit="1" customWidth="1"/>
    <col min="9475" max="9475" width="15.42578125" style="50" customWidth="1"/>
    <col min="9476" max="9477" width="9.140625" style="50"/>
    <col min="9478" max="9478" width="25.140625" style="50" customWidth="1"/>
    <col min="9479" max="9719" width="9.140625" style="50"/>
    <col min="9720" max="9720" width="5.85546875" style="50" customWidth="1"/>
    <col min="9721" max="9721" width="66.140625" style="50" bestFit="1" customWidth="1"/>
    <col min="9722" max="9722" width="15.140625" style="50" bestFit="1" customWidth="1"/>
    <col min="9723" max="9723" width="0" style="50" hidden="1" customWidth="1"/>
    <col min="9724" max="9724" width="17.5703125" style="50" customWidth="1"/>
    <col min="9725" max="9725" width="18.140625" style="50" customWidth="1"/>
    <col min="9726" max="9726" width="16.7109375" style="50" customWidth="1"/>
    <col min="9727" max="9727" width="17.42578125" style="50" customWidth="1"/>
    <col min="9728" max="9728" width="9.140625" style="50"/>
    <col min="9729" max="9729" width="20.42578125" style="50" customWidth="1"/>
    <col min="9730" max="9730" width="18.140625" style="50" bestFit="1" customWidth="1"/>
    <col min="9731" max="9731" width="15.42578125" style="50" customWidth="1"/>
    <col min="9732" max="9733" width="9.140625" style="50"/>
    <col min="9734" max="9734" width="25.140625" style="50" customWidth="1"/>
    <col min="9735" max="9975" width="9.140625" style="50"/>
    <col min="9976" max="9976" width="5.85546875" style="50" customWidth="1"/>
    <col min="9977" max="9977" width="66.140625" style="50" bestFit="1" customWidth="1"/>
    <col min="9978" max="9978" width="15.140625" style="50" bestFit="1" customWidth="1"/>
    <col min="9979" max="9979" width="0" style="50" hidden="1" customWidth="1"/>
    <col min="9980" max="9980" width="17.5703125" style="50" customWidth="1"/>
    <col min="9981" max="9981" width="18.140625" style="50" customWidth="1"/>
    <col min="9982" max="9982" width="16.7109375" style="50" customWidth="1"/>
    <col min="9983" max="9983" width="17.42578125" style="50" customWidth="1"/>
    <col min="9984" max="9984" width="9.140625" style="50"/>
    <col min="9985" max="9985" width="20.42578125" style="50" customWidth="1"/>
    <col min="9986" max="9986" width="18.140625" style="50" bestFit="1" customWidth="1"/>
    <col min="9987" max="9987" width="15.42578125" style="50" customWidth="1"/>
    <col min="9988" max="9989" width="9.140625" style="50"/>
    <col min="9990" max="9990" width="25.140625" style="50" customWidth="1"/>
    <col min="9991" max="10231" width="9.140625" style="50"/>
    <col min="10232" max="10232" width="5.85546875" style="50" customWidth="1"/>
    <col min="10233" max="10233" width="66.140625" style="50" bestFit="1" customWidth="1"/>
    <col min="10234" max="10234" width="15.140625" style="50" bestFit="1" customWidth="1"/>
    <col min="10235" max="10235" width="0" style="50" hidden="1" customWidth="1"/>
    <col min="10236" max="10236" width="17.5703125" style="50" customWidth="1"/>
    <col min="10237" max="10237" width="18.140625" style="50" customWidth="1"/>
    <col min="10238" max="10238" width="16.7109375" style="50" customWidth="1"/>
    <col min="10239" max="10239" width="17.42578125" style="50" customWidth="1"/>
    <col min="10240" max="10240" width="9.140625" style="50"/>
    <col min="10241" max="10241" width="20.42578125" style="50" customWidth="1"/>
    <col min="10242" max="10242" width="18.140625" style="50" bestFit="1" customWidth="1"/>
    <col min="10243" max="10243" width="15.42578125" style="50" customWidth="1"/>
    <col min="10244" max="10245" width="9.140625" style="50"/>
    <col min="10246" max="10246" width="25.140625" style="50" customWidth="1"/>
    <col min="10247" max="10487" width="9.140625" style="50"/>
    <col min="10488" max="10488" width="5.85546875" style="50" customWidth="1"/>
    <col min="10489" max="10489" width="66.140625" style="50" bestFit="1" customWidth="1"/>
    <col min="10490" max="10490" width="15.140625" style="50" bestFit="1" customWidth="1"/>
    <col min="10491" max="10491" width="0" style="50" hidden="1" customWidth="1"/>
    <col min="10492" max="10492" width="17.5703125" style="50" customWidth="1"/>
    <col min="10493" max="10493" width="18.140625" style="50" customWidth="1"/>
    <col min="10494" max="10494" width="16.7109375" style="50" customWidth="1"/>
    <col min="10495" max="10495" width="17.42578125" style="50" customWidth="1"/>
    <col min="10496" max="10496" width="9.140625" style="50"/>
    <col min="10497" max="10497" width="20.42578125" style="50" customWidth="1"/>
    <col min="10498" max="10498" width="18.140625" style="50" bestFit="1" customWidth="1"/>
    <col min="10499" max="10499" width="15.42578125" style="50" customWidth="1"/>
    <col min="10500" max="10501" width="9.140625" style="50"/>
    <col min="10502" max="10502" width="25.140625" style="50" customWidth="1"/>
    <col min="10503" max="10743" width="9.140625" style="50"/>
    <col min="10744" max="10744" width="5.85546875" style="50" customWidth="1"/>
    <col min="10745" max="10745" width="66.140625" style="50" bestFit="1" customWidth="1"/>
    <col min="10746" max="10746" width="15.140625" style="50" bestFit="1" customWidth="1"/>
    <col min="10747" max="10747" width="0" style="50" hidden="1" customWidth="1"/>
    <col min="10748" max="10748" width="17.5703125" style="50" customWidth="1"/>
    <col min="10749" max="10749" width="18.140625" style="50" customWidth="1"/>
    <col min="10750" max="10750" width="16.7109375" style="50" customWidth="1"/>
    <col min="10751" max="10751" width="17.42578125" style="50" customWidth="1"/>
    <col min="10752" max="10752" width="9.140625" style="50"/>
    <col min="10753" max="10753" width="20.42578125" style="50" customWidth="1"/>
    <col min="10754" max="10754" width="18.140625" style="50" bestFit="1" customWidth="1"/>
    <col min="10755" max="10755" width="15.42578125" style="50" customWidth="1"/>
    <col min="10756" max="10757" width="9.140625" style="50"/>
    <col min="10758" max="10758" width="25.140625" style="50" customWidth="1"/>
    <col min="10759" max="10999" width="9.140625" style="50"/>
    <col min="11000" max="11000" width="5.85546875" style="50" customWidth="1"/>
    <col min="11001" max="11001" width="66.140625" style="50" bestFit="1" customWidth="1"/>
    <col min="11002" max="11002" width="15.140625" style="50" bestFit="1" customWidth="1"/>
    <col min="11003" max="11003" width="0" style="50" hidden="1" customWidth="1"/>
    <col min="11004" max="11004" width="17.5703125" style="50" customWidth="1"/>
    <col min="11005" max="11005" width="18.140625" style="50" customWidth="1"/>
    <col min="11006" max="11006" width="16.7109375" style="50" customWidth="1"/>
    <col min="11007" max="11007" width="17.42578125" style="50" customWidth="1"/>
    <col min="11008" max="11008" width="9.140625" style="50"/>
    <col min="11009" max="11009" width="20.42578125" style="50" customWidth="1"/>
    <col min="11010" max="11010" width="18.140625" style="50" bestFit="1" customWidth="1"/>
    <col min="11011" max="11011" width="15.42578125" style="50" customWidth="1"/>
    <col min="11012" max="11013" width="9.140625" style="50"/>
    <col min="11014" max="11014" width="25.140625" style="50" customWidth="1"/>
    <col min="11015" max="11255" width="9.140625" style="50"/>
    <col min="11256" max="11256" width="5.85546875" style="50" customWidth="1"/>
    <col min="11257" max="11257" width="66.140625" style="50" bestFit="1" customWidth="1"/>
    <col min="11258" max="11258" width="15.140625" style="50" bestFit="1" customWidth="1"/>
    <col min="11259" max="11259" width="0" style="50" hidden="1" customWidth="1"/>
    <col min="11260" max="11260" width="17.5703125" style="50" customWidth="1"/>
    <col min="11261" max="11261" width="18.140625" style="50" customWidth="1"/>
    <col min="11262" max="11262" width="16.7109375" style="50" customWidth="1"/>
    <col min="11263" max="11263" width="17.42578125" style="50" customWidth="1"/>
    <col min="11264" max="11264" width="9.140625" style="50"/>
    <col min="11265" max="11265" width="20.42578125" style="50" customWidth="1"/>
    <col min="11266" max="11266" width="18.140625" style="50" bestFit="1" customWidth="1"/>
    <col min="11267" max="11267" width="15.42578125" style="50" customWidth="1"/>
    <col min="11268" max="11269" width="9.140625" style="50"/>
    <col min="11270" max="11270" width="25.140625" style="50" customWidth="1"/>
    <col min="11271" max="11511" width="9.140625" style="50"/>
    <col min="11512" max="11512" width="5.85546875" style="50" customWidth="1"/>
    <col min="11513" max="11513" width="66.140625" style="50" bestFit="1" customWidth="1"/>
    <col min="11514" max="11514" width="15.140625" style="50" bestFit="1" customWidth="1"/>
    <col min="11515" max="11515" width="0" style="50" hidden="1" customWidth="1"/>
    <col min="11516" max="11516" width="17.5703125" style="50" customWidth="1"/>
    <col min="11517" max="11517" width="18.140625" style="50" customWidth="1"/>
    <col min="11518" max="11518" width="16.7109375" style="50" customWidth="1"/>
    <col min="11519" max="11519" width="17.42578125" style="50" customWidth="1"/>
    <col min="11520" max="11520" width="9.140625" style="50"/>
    <col min="11521" max="11521" width="20.42578125" style="50" customWidth="1"/>
    <col min="11522" max="11522" width="18.140625" style="50" bestFit="1" customWidth="1"/>
    <col min="11523" max="11523" width="15.42578125" style="50" customWidth="1"/>
    <col min="11524" max="11525" width="9.140625" style="50"/>
    <col min="11526" max="11526" width="25.140625" style="50" customWidth="1"/>
    <col min="11527" max="11767" width="9.140625" style="50"/>
    <col min="11768" max="11768" width="5.85546875" style="50" customWidth="1"/>
    <col min="11769" max="11769" width="66.140625" style="50" bestFit="1" customWidth="1"/>
    <col min="11770" max="11770" width="15.140625" style="50" bestFit="1" customWidth="1"/>
    <col min="11771" max="11771" width="0" style="50" hidden="1" customWidth="1"/>
    <col min="11772" max="11772" width="17.5703125" style="50" customWidth="1"/>
    <col min="11773" max="11773" width="18.140625" style="50" customWidth="1"/>
    <col min="11774" max="11774" width="16.7109375" style="50" customWidth="1"/>
    <col min="11775" max="11775" width="17.42578125" style="50" customWidth="1"/>
    <col min="11776" max="11776" width="9.140625" style="50"/>
    <col min="11777" max="11777" width="20.42578125" style="50" customWidth="1"/>
    <col min="11778" max="11778" width="18.140625" style="50" bestFit="1" customWidth="1"/>
    <col min="11779" max="11779" width="15.42578125" style="50" customWidth="1"/>
    <col min="11780" max="11781" width="9.140625" style="50"/>
    <col min="11782" max="11782" width="25.140625" style="50" customWidth="1"/>
    <col min="11783" max="12023" width="9.140625" style="50"/>
    <col min="12024" max="12024" width="5.85546875" style="50" customWidth="1"/>
    <col min="12025" max="12025" width="66.140625" style="50" bestFit="1" customWidth="1"/>
    <col min="12026" max="12026" width="15.140625" style="50" bestFit="1" customWidth="1"/>
    <col min="12027" max="12027" width="0" style="50" hidden="1" customWidth="1"/>
    <col min="12028" max="12028" width="17.5703125" style="50" customWidth="1"/>
    <col min="12029" max="12029" width="18.140625" style="50" customWidth="1"/>
    <col min="12030" max="12030" width="16.7109375" style="50" customWidth="1"/>
    <col min="12031" max="12031" width="17.42578125" style="50" customWidth="1"/>
    <col min="12032" max="12032" width="9.140625" style="50"/>
    <col min="12033" max="12033" width="20.42578125" style="50" customWidth="1"/>
    <col min="12034" max="12034" width="18.140625" style="50" bestFit="1" customWidth="1"/>
    <col min="12035" max="12035" width="15.42578125" style="50" customWidth="1"/>
    <col min="12036" max="12037" width="9.140625" style="50"/>
    <col min="12038" max="12038" width="25.140625" style="50" customWidth="1"/>
    <col min="12039" max="12279" width="9.140625" style="50"/>
    <col min="12280" max="12280" width="5.85546875" style="50" customWidth="1"/>
    <col min="12281" max="12281" width="66.140625" style="50" bestFit="1" customWidth="1"/>
    <col min="12282" max="12282" width="15.140625" style="50" bestFit="1" customWidth="1"/>
    <col min="12283" max="12283" width="0" style="50" hidden="1" customWidth="1"/>
    <col min="12284" max="12284" width="17.5703125" style="50" customWidth="1"/>
    <col min="12285" max="12285" width="18.140625" style="50" customWidth="1"/>
    <col min="12286" max="12286" width="16.7109375" style="50" customWidth="1"/>
    <col min="12287" max="12287" width="17.42578125" style="50" customWidth="1"/>
    <col min="12288" max="12288" width="9.140625" style="50"/>
    <col min="12289" max="12289" width="20.42578125" style="50" customWidth="1"/>
    <col min="12290" max="12290" width="18.140625" style="50" bestFit="1" customWidth="1"/>
    <col min="12291" max="12291" width="15.42578125" style="50" customWidth="1"/>
    <col min="12292" max="12293" width="9.140625" style="50"/>
    <col min="12294" max="12294" width="25.140625" style="50" customWidth="1"/>
    <col min="12295" max="12535" width="9.140625" style="50"/>
    <col min="12536" max="12536" width="5.85546875" style="50" customWidth="1"/>
    <col min="12537" max="12537" width="66.140625" style="50" bestFit="1" customWidth="1"/>
    <col min="12538" max="12538" width="15.140625" style="50" bestFit="1" customWidth="1"/>
    <col min="12539" max="12539" width="0" style="50" hidden="1" customWidth="1"/>
    <col min="12540" max="12540" width="17.5703125" style="50" customWidth="1"/>
    <col min="12541" max="12541" width="18.140625" style="50" customWidth="1"/>
    <col min="12542" max="12542" width="16.7109375" style="50" customWidth="1"/>
    <col min="12543" max="12543" width="17.42578125" style="50" customWidth="1"/>
    <col min="12544" max="12544" width="9.140625" style="50"/>
    <col min="12545" max="12545" width="20.42578125" style="50" customWidth="1"/>
    <col min="12546" max="12546" width="18.140625" style="50" bestFit="1" customWidth="1"/>
    <col min="12547" max="12547" width="15.42578125" style="50" customWidth="1"/>
    <col min="12548" max="12549" width="9.140625" style="50"/>
    <col min="12550" max="12550" width="25.140625" style="50" customWidth="1"/>
    <col min="12551" max="12791" width="9.140625" style="50"/>
    <col min="12792" max="12792" width="5.85546875" style="50" customWidth="1"/>
    <col min="12793" max="12793" width="66.140625" style="50" bestFit="1" customWidth="1"/>
    <col min="12794" max="12794" width="15.140625" style="50" bestFit="1" customWidth="1"/>
    <col min="12795" max="12795" width="0" style="50" hidden="1" customWidth="1"/>
    <col min="12796" max="12796" width="17.5703125" style="50" customWidth="1"/>
    <col min="12797" max="12797" width="18.140625" style="50" customWidth="1"/>
    <col min="12798" max="12798" width="16.7109375" style="50" customWidth="1"/>
    <col min="12799" max="12799" width="17.42578125" style="50" customWidth="1"/>
    <col min="12800" max="12800" width="9.140625" style="50"/>
    <col min="12801" max="12801" width="20.42578125" style="50" customWidth="1"/>
    <col min="12802" max="12802" width="18.140625" style="50" bestFit="1" customWidth="1"/>
    <col min="12803" max="12803" width="15.42578125" style="50" customWidth="1"/>
    <col min="12804" max="12805" width="9.140625" style="50"/>
    <col min="12806" max="12806" width="25.140625" style="50" customWidth="1"/>
    <col min="12807" max="13047" width="9.140625" style="50"/>
    <col min="13048" max="13048" width="5.85546875" style="50" customWidth="1"/>
    <col min="13049" max="13049" width="66.140625" style="50" bestFit="1" customWidth="1"/>
    <col min="13050" max="13050" width="15.140625" style="50" bestFit="1" customWidth="1"/>
    <col min="13051" max="13051" width="0" style="50" hidden="1" customWidth="1"/>
    <col min="13052" max="13052" width="17.5703125" style="50" customWidth="1"/>
    <col min="13053" max="13053" width="18.140625" style="50" customWidth="1"/>
    <col min="13054" max="13054" width="16.7109375" style="50" customWidth="1"/>
    <col min="13055" max="13055" width="17.42578125" style="50" customWidth="1"/>
    <col min="13056" max="13056" width="9.140625" style="50"/>
    <col min="13057" max="13057" width="20.42578125" style="50" customWidth="1"/>
    <col min="13058" max="13058" width="18.140625" style="50" bestFit="1" customWidth="1"/>
    <col min="13059" max="13059" width="15.42578125" style="50" customWidth="1"/>
    <col min="13060" max="13061" width="9.140625" style="50"/>
    <col min="13062" max="13062" width="25.140625" style="50" customWidth="1"/>
    <col min="13063" max="13303" width="9.140625" style="50"/>
    <col min="13304" max="13304" width="5.85546875" style="50" customWidth="1"/>
    <col min="13305" max="13305" width="66.140625" style="50" bestFit="1" customWidth="1"/>
    <col min="13306" max="13306" width="15.140625" style="50" bestFit="1" customWidth="1"/>
    <col min="13307" max="13307" width="0" style="50" hidden="1" customWidth="1"/>
    <col min="13308" max="13308" width="17.5703125" style="50" customWidth="1"/>
    <col min="13309" max="13309" width="18.140625" style="50" customWidth="1"/>
    <col min="13310" max="13310" width="16.7109375" style="50" customWidth="1"/>
    <col min="13311" max="13311" width="17.42578125" style="50" customWidth="1"/>
    <col min="13312" max="13312" width="9.140625" style="50"/>
    <col min="13313" max="13313" width="20.42578125" style="50" customWidth="1"/>
    <col min="13314" max="13314" width="18.140625" style="50" bestFit="1" customWidth="1"/>
    <col min="13315" max="13315" width="15.42578125" style="50" customWidth="1"/>
    <col min="13316" max="13317" width="9.140625" style="50"/>
    <col min="13318" max="13318" width="25.140625" style="50" customWidth="1"/>
    <col min="13319" max="13559" width="9.140625" style="50"/>
    <col min="13560" max="13560" width="5.85546875" style="50" customWidth="1"/>
    <col min="13561" max="13561" width="66.140625" style="50" bestFit="1" customWidth="1"/>
    <col min="13562" max="13562" width="15.140625" style="50" bestFit="1" customWidth="1"/>
    <col min="13563" max="13563" width="0" style="50" hidden="1" customWidth="1"/>
    <col min="13564" max="13564" width="17.5703125" style="50" customWidth="1"/>
    <col min="13565" max="13565" width="18.140625" style="50" customWidth="1"/>
    <col min="13566" max="13566" width="16.7109375" style="50" customWidth="1"/>
    <col min="13567" max="13567" width="17.42578125" style="50" customWidth="1"/>
    <col min="13568" max="13568" width="9.140625" style="50"/>
    <col min="13569" max="13569" width="20.42578125" style="50" customWidth="1"/>
    <col min="13570" max="13570" width="18.140625" style="50" bestFit="1" customWidth="1"/>
    <col min="13571" max="13571" width="15.42578125" style="50" customWidth="1"/>
    <col min="13572" max="13573" width="9.140625" style="50"/>
    <col min="13574" max="13574" width="25.140625" style="50" customWidth="1"/>
    <col min="13575" max="13815" width="9.140625" style="50"/>
    <col min="13816" max="13816" width="5.85546875" style="50" customWidth="1"/>
    <col min="13817" max="13817" width="66.140625" style="50" bestFit="1" customWidth="1"/>
    <col min="13818" max="13818" width="15.140625" style="50" bestFit="1" customWidth="1"/>
    <col min="13819" max="13819" width="0" style="50" hidden="1" customWidth="1"/>
    <col min="13820" max="13820" width="17.5703125" style="50" customWidth="1"/>
    <col min="13821" max="13821" width="18.140625" style="50" customWidth="1"/>
    <col min="13822" max="13822" width="16.7109375" style="50" customWidth="1"/>
    <col min="13823" max="13823" width="17.42578125" style="50" customWidth="1"/>
    <col min="13824" max="13824" width="9.140625" style="50"/>
    <col min="13825" max="13825" width="20.42578125" style="50" customWidth="1"/>
    <col min="13826" max="13826" width="18.140625" style="50" bestFit="1" customWidth="1"/>
    <col min="13827" max="13827" width="15.42578125" style="50" customWidth="1"/>
    <col min="13828" max="13829" width="9.140625" style="50"/>
    <col min="13830" max="13830" width="25.140625" style="50" customWidth="1"/>
    <col min="13831" max="14071" width="9.140625" style="50"/>
    <col min="14072" max="14072" width="5.85546875" style="50" customWidth="1"/>
    <col min="14073" max="14073" width="66.140625" style="50" bestFit="1" customWidth="1"/>
    <col min="14074" max="14074" width="15.140625" style="50" bestFit="1" customWidth="1"/>
    <col min="14075" max="14075" width="0" style="50" hidden="1" customWidth="1"/>
    <col min="14076" max="14076" width="17.5703125" style="50" customWidth="1"/>
    <col min="14077" max="14077" width="18.140625" style="50" customWidth="1"/>
    <col min="14078" max="14078" width="16.7109375" style="50" customWidth="1"/>
    <col min="14079" max="14079" width="17.42578125" style="50" customWidth="1"/>
    <col min="14080" max="14080" width="9.140625" style="50"/>
    <col min="14081" max="14081" width="20.42578125" style="50" customWidth="1"/>
    <col min="14082" max="14082" width="18.140625" style="50" bestFit="1" customWidth="1"/>
    <col min="14083" max="14083" width="15.42578125" style="50" customWidth="1"/>
    <col min="14084" max="14085" width="9.140625" style="50"/>
    <col min="14086" max="14086" width="25.140625" style="50" customWidth="1"/>
    <col min="14087" max="14327" width="9.140625" style="50"/>
    <col min="14328" max="14328" width="5.85546875" style="50" customWidth="1"/>
    <col min="14329" max="14329" width="66.140625" style="50" bestFit="1" customWidth="1"/>
    <col min="14330" max="14330" width="15.140625" style="50" bestFit="1" customWidth="1"/>
    <col min="14331" max="14331" width="0" style="50" hidden="1" customWidth="1"/>
    <col min="14332" max="14332" width="17.5703125" style="50" customWidth="1"/>
    <col min="14333" max="14333" width="18.140625" style="50" customWidth="1"/>
    <col min="14334" max="14334" width="16.7109375" style="50" customWidth="1"/>
    <col min="14335" max="14335" width="17.42578125" style="50" customWidth="1"/>
    <col min="14336" max="14336" width="9.140625" style="50"/>
    <col min="14337" max="14337" width="20.42578125" style="50" customWidth="1"/>
    <col min="14338" max="14338" width="18.140625" style="50" bestFit="1" customWidth="1"/>
    <col min="14339" max="14339" width="15.42578125" style="50" customWidth="1"/>
    <col min="14340" max="14341" width="9.140625" style="50"/>
    <col min="14342" max="14342" width="25.140625" style="50" customWidth="1"/>
    <col min="14343" max="14583" width="9.140625" style="50"/>
    <col min="14584" max="14584" width="5.85546875" style="50" customWidth="1"/>
    <col min="14585" max="14585" width="66.140625" style="50" bestFit="1" customWidth="1"/>
    <col min="14586" max="14586" width="15.140625" style="50" bestFit="1" customWidth="1"/>
    <col min="14587" max="14587" width="0" style="50" hidden="1" customWidth="1"/>
    <col min="14588" max="14588" width="17.5703125" style="50" customWidth="1"/>
    <col min="14589" max="14589" width="18.140625" style="50" customWidth="1"/>
    <col min="14590" max="14590" width="16.7109375" style="50" customWidth="1"/>
    <col min="14591" max="14591" width="17.42578125" style="50" customWidth="1"/>
    <col min="14592" max="14592" width="9.140625" style="50"/>
    <col min="14593" max="14593" width="20.42578125" style="50" customWidth="1"/>
    <col min="14594" max="14594" width="18.140625" style="50" bestFit="1" customWidth="1"/>
    <col min="14595" max="14595" width="15.42578125" style="50" customWidth="1"/>
    <col min="14596" max="14597" width="9.140625" style="50"/>
    <col min="14598" max="14598" width="25.140625" style="50" customWidth="1"/>
    <col min="14599" max="14839" width="9.140625" style="50"/>
    <col min="14840" max="14840" width="5.85546875" style="50" customWidth="1"/>
    <col min="14841" max="14841" width="66.140625" style="50" bestFit="1" customWidth="1"/>
    <col min="14842" max="14842" width="15.140625" style="50" bestFit="1" customWidth="1"/>
    <col min="14843" max="14843" width="0" style="50" hidden="1" customWidth="1"/>
    <col min="14844" max="14844" width="17.5703125" style="50" customWidth="1"/>
    <col min="14845" max="14845" width="18.140625" style="50" customWidth="1"/>
    <col min="14846" max="14846" width="16.7109375" style="50" customWidth="1"/>
    <col min="14847" max="14847" width="17.42578125" style="50" customWidth="1"/>
    <col min="14848" max="14848" width="9.140625" style="50"/>
    <col min="14849" max="14849" width="20.42578125" style="50" customWidth="1"/>
    <col min="14850" max="14850" width="18.140625" style="50" bestFit="1" customWidth="1"/>
    <col min="14851" max="14851" width="15.42578125" style="50" customWidth="1"/>
    <col min="14852" max="14853" width="9.140625" style="50"/>
    <col min="14854" max="14854" width="25.140625" style="50" customWidth="1"/>
    <col min="14855" max="15095" width="9.140625" style="50"/>
    <col min="15096" max="15096" width="5.85546875" style="50" customWidth="1"/>
    <col min="15097" max="15097" width="66.140625" style="50" bestFit="1" customWidth="1"/>
    <col min="15098" max="15098" width="15.140625" style="50" bestFit="1" customWidth="1"/>
    <col min="15099" max="15099" width="0" style="50" hidden="1" customWidth="1"/>
    <col min="15100" max="15100" width="17.5703125" style="50" customWidth="1"/>
    <col min="15101" max="15101" width="18.140625" style="50" customWidth="1"/>
    <col min="15102" max="15102" width="16.7109375" style="50" customWidth="1"/>
    <col min="15103" max="15103" width="17.42578125" style="50" customWidth="1"/>
    <col min="15104" max="15104" width="9.140625" style="50"/>
    <col min="15105" max="15105" width="20.42578125" style="50" customWidth="1"/>
    <col min="15106" max="15106" width="18.140625" style="50" bestFit="1" customWidth="1"/>
    <col min="15107" max="15107" width="15.42578125" style="50" customWidth="1"/>
    <col min="15108" max="15109" width="9.140625" style="50"/>
    <col min="15110" max="15110" width="25.140625" style="50" customWidth="1"/>
    <col min="15111" max="15351" width="9.140625" style="50"/>
    <col min="15352" max="15352" width="5.85546875" style="50" customWidth="1"/>
    <col min="15353" max="15353" width="66.140625" style="50" bestFit="1" customWidth="1"/>
    <col min="15354" max="15354" width="15.140625" style="50" bestFit="1" customWidth="1"/>
    <col min="15355" max="15355" width="0" style="50" hidden="1" customWidth="1"/>
    <col min="15356" max="15356" width="17.5703125" style="50" customWidth="1"/>
    <col min="15357" max="15357" width="18.140625" style="50" customWidth="1"/>
    <col min="15358" max="15358" width="16.7109375" style="50" customWidth="1"/>
    <col min="15359" max="15359" width="17.42578125" style="50" customWidth="1"/>
    <col min="15360" max="15360" width="9.140625" style="50"/>
    <col min="15361" max="15361" width="20.42578125" style="50" customWidth="1"/>
    <col min="15362" max="15362" width="18.140625" style="50" bestFit="1" customWidth="1"/>
    <col min="15363" max="15363" width="15.42578125" style="50" customWidth="1"/>
    <col min="15364" max="15365" width="9.140625" style="50"/>
    <col min="15366" max="15366" width="25.140625" style="50" customWidth="1"/>
    <col min="15367" max="15607" width="9.140625" style="50"/>
    <col min="15608" max="15608" width="5.85546875" style="50" customWidth="1"/>
    <col min="15609" max="15609" width="66.140625" style="50" bestFit="1" customWidth="1"/>
    <col min="15610" max="15610" width="15.140625" style="50" bestFit="1" customWidth="1"/>
    <col min="15611" max="15611" width="0" style="50" hidden="1" customWidth="1"/>
    <col min="15612" max="15612" width="17.5703125" style="50" customWidth="1"/>
    <col min="15613" max="15613" width="18.140625" style="50" customWidth="1"/>
    <col min="15614" max="15614" width="16.7109375" style="50" customWidth="1"/>
    <col min="15615" max="15615" width="17.42578125" style="50" customWidth="1"/>
    <col min="15616" max="15616" width="9.140625" style="50"/>
    <col min="15617" max="15617" width="20.42578125" style="50" customWidth="1"/>
    <col min="15618" max="15618" width="18.140625" style="50" bestFit="1" customWidth="1"/>
    <col min="15619" max="15619" width="15.42578125" style="50" customWidth="1"/>
    <col min="15620" max="15621" width="9.140625" style="50"/>
    <col min="15622" max="15622" width="25.140625" style="50" customWidth="1"/>
    <col min="15623" max="15863" width="9.140625" style="50"/>
    <col min="15864" max="15864" width="5.85546875" style="50" customWidth="1"/>
    <col min="15865" max="15865" width="66.140625" style="50" bestFit="1" customWidth="1"/>
    <col min="15866" max="15866" width="15.140625" style="50" bestFit="1" customWidth="1"/>
    <col min="15867" max="15867" width="0" style="50" hidden="1" customWidth="1"/>
    <col min="15868" max="15868" width="17.5703125" style="50" customWidth="1"/>
    <col min="15869" max="15869" width="18.140625" style="50" customWidth="1"/>
    <col min="15870" max="15870" width="16.7109375" style="50" customWidth="1"/>
    <col min="15871" max="15871" width="17.42578125" style="50" customWidth="1"/>
    <col min="15872" max="15872" width="9.140625" style="50"/>
    <col min="15873" max="15873" width="20.42578125" style="50" customWidth="1"/>
    <col min="15874" max="15874" width="18.140625" style="50" bestFit="1" customWidth="1"/>
    <col min="15875" max="15875" width="15.42578125" style="50" customWidth="1"/>
    <col min="15876" max="15877" width="9.140625" style="50"/>
    <col min="15878" max="15878" width="25.140625" style="50" customWidth="1"/>
    <col min="15879" max="16119" width="9.140625" style="50"/>
    <col min="16120" max="16120" width="5.85546875" style="50" customWidth="1"/>
    <col min="16121" max="16121" width="66.140625" style="50" bestFit="1" customWidth="1"/>
    <col min="16122" max="16122" width="15.140625" style="50" bestFit="1" customWidth="1"/>
    <col min="16123" max="16123" width="0" style="50" hidden="1" customWidth="1"/>
    <col min="16124" max="16124" width="17.5703125" style="50" customWidth="1"/>
    <col min="16125" max="16125" width="18.140625" style="50" customWidth="1"/>
    <col min="16126" max="16126" width="16.7109375" style="50" customWidth="1"/>
    <col min="16127" max="16127" width="17.42578125" style="50" customWidth="1"/>
    <col min="16128" max="16128" width="9.140625" style="50"/>
    <col min="16129" max="16129" width="20.42578125" style="50" customWidth="1"/>
    <col min="16130" max="16130" width="18.140625" style="50" bestFit="1" customWidth="1"/>
    <col min="16131" max="16131" width="15.42578125" style="50" customWidth="1"/>
    <col min="16132" max="16133" width="9.140625" style="50"/>
    <col min="16134" max="16134" width="25.140625" style="50" customWidth="1"/>
    <col min="16135" max="16384" width="9.140625" style="50"/>
  </cols>
  <sheetData>
    <row r="1" spans="1:5" ht="27" customHeight="1">
      <c r="A1" s="1142"/>
      <c r="B1" s="1142"/>
      <c r="C1" s="866"/>
      <c r="D1" s="1147" t="s">
        <v>1205</v>
      </c>
      <c r="E1" s="1147"/>
    </row>
    <row r="2" spans="1:5" ht="24" customHeight="1">
      <c r="A2" s="867" t="s">
        <v>1206</v>
      </c>
      <c r="B2" s="867"/>
      <c r="C2" s="868"/>
      <c r="D2" s="869"/>
      <c r="E2" s="869"/>
    </row>
    <row r="3" spans="1:5" ht="21" customHeight="1">
      <c r="A3" s="1128" t="s">
        <v>1207</v>
      </c>
      <c r="B3" s="1128"/>
      <c r="C3" s="1128"/>
      <c r="D3" s="1128"/>
      <c r="E3" s="1128"/>
    </row>
    <row r="4" spans="1:5" ht="21" customHeight="1">
      <c r="A4" s="1143" t="str">
        <f>'13. BSCĐ'!A3:H3</f>
        <v>(Kèm theo Tờ trình số         /TTr-UBND ngày      tháng       năm 2023 của UBND tỉnh)</v>
      </c>
      <c r="B4" s="1144"/>
      <c r="C4" s="1144"/>
      <c r="D4" s="1144"/>
      <c r="E4" s="1144"/>
    </row>
    <row r="5" spans="1:5" ht="19.5" customHeight="1" thickBot="1">
      <c r="A5" s="870"/>
      <c r="B5" s="870"/>
      <c r="C5" s="871"/>
      <c r="D5" s="1148" t="s">
        <v>67</v>
      </c>
      <c r="E5" s="1148"/>
    </row>
    <row r="6" spans="1:5" s="525" customFormat="1" ht="19.5" customHeight="1">
      <c r="A6" s="1145" t="s">
        <v>175</v>
      </c>
      <c r="B6" s="1145" t="s">
        <v>4</v>
      </c>
      <c r="C6" s="872" t="s">
        <v>1208</v>
      </c>
      <c r="D6" s="872" t="s">
        <v>1209</v>
      </c>
      <c r="E6" s="872" t="s">
        <v>8</v>
      </c>
    </row>
    <row r="7" spans="1:5" s="525" customFormat="1" ht="23.25" customHeight="1">
      <c r="A7" s="1146"/>
      <c r="B7" s="1146"/>
      <c r="C7" s="873" t="s">
        <v>5</v>
      </c>
      <c r="D7" s="873" t="s">
        <v>6</v>
      </c>
      <c r="E7" s="873" t="s">
        <v>68</v>
      </c>
    </row>
    <row r="8" spans="1:5" s="878" customFormat="1" ht="17.25" customHeight="1">
      <c r="A8" s="874" t="s">
        <v>10</v>
      </c>
      <c r="B8" s="875" t="s">
        <v>18</v>
      </c>
      <c r="C8" s="876"/>
      <c r="D8" s="877"/>
      <c r="E8" s="877"/>
    </row>
    <row r="9" spans="1:5" s="611" customFormat="1" ht="21.75" customHeight="1">
      <c r="A9" s="879" t="s">
        <v>10</v>
      </c>
      <c r="B9" s="880" t="s">
        <v>1210</v>
      </c>
      <c r="C9" s="881">
        <v>5319579.8999999994</v>
      </c>
      <c r="D9" s="881">
        <v>4600481.0999999996</v>
      </c>
      <c r="E9" s="881">
        <v>5490819.4764</v>
      </c>
    </row>
    <row r="10" spans="1:5" s="611" customFormat="1" ht="21.75" customHeight="1">
      <c r="A10" s="882" t="s">
        <v>18</v>
      </c>
      <c r="B10" s="883" t="s">
        <v>298</v>
      </c>
      <c r="C10" s="884">
        <v>0</v>
      </c>
      <c r="D10" s="884">
        <v>0</v>
      </c>
      <c r="E10" s="884">
        <v>1000000</v>
      </c>
    </row>
    <row r="11" spans="1:5" s="611" customFormat="1" ht="21.75" customHeight="1">
      <c r="A11" s="885" t="s">
        <v>34</v>
      </c>
      <c r="B11" s="886" t="s">
        <v>1211</v>
      </c>
      <c r="C11" s="881"/>
      <c r="D11" s="887"/>
      <c r="E11" s="888"/>
    </row>
    <row r="12" spans="1:5" s="611" customFormat="1" ht="21.75" customHeight="1">
      <c r="A12" s="885" t="s">
        <v>20</v>
      </c>
      <c r="B12" s="886" t="s">
        <v>1212</v>
      </c>
      <c r="C12" s="889">
        <v>182193.49</v>
      </c>
      <c r="D12" s="889">
        <v>174816.38999999998</v>
      </c>
      <c r="E12" s="889">
        <v>167245.68999999997</v>
      </c>
    </row>
    <row r="13" spans="1:5" s="611" customFormat="1" ht="38.25" customHeight="1">
      <c r="A13" s="885"/>
      <c r="B13" s="890" t="s">
        <v>1213</v>
      </c>
      <c r="C13" s="891">
        <v>3.424960117621318</v>
      </c>
      <c r="D13" s="891">
        <v>3.7999588782138458</v>
      </c>
      <c r="E13" s="891">
        <v>3.0459149261569407</v>
      </c>
    </row>
    <row r="14" spans="1:5" s="611" customFormat="1" ht="21.75" customHeight="1">
      <c r="A14" s="892">
        <v>1</v>
      </c>
      <c r="B14" s="893" t="s">
        <v>1214</v>
      </c>
      <c r="C14" s="894"/>
      <c r="D14" s="888"/>
      <c r="E14" s="888"/>
    </row>
    <row r="15" spans="1:5" s="611" customFormat="1" ht="21.75" customHeight="1">
      <c r="A15" s="892">
        <v>2</v>
      </c>
      <c r="B15" s="888" t="s">
        <v>1215</v>
      </c>
      <c r="C15" s="895">
        <v>182193.49</v>
      </c>
      <c r="D15" s="896">
        <v>174816.38999999998</v>
      </c>
      <c r="E15" s="896">
        <v>167245.68999999997</v>
      </c>
    </row>
    <row r="16" spans="1:5" s="611" customFormat="1" ht="21.75" customHeight="1">
      <c r="A16" s="892"/>
      <c r="B16" s="888" t="s">
        <v>1216</v>
      </c>
      <c r="C16" s="895">
        <v>182193.49</v>
      </c>
      <c r="D16" s="896">
        <v>174816.38999999998</v>
      </c>
      <c r="E16" s="896">
        <v>167245.68999999997</v>
      </c>
    </row>
    <row r="17" spans="1:5" s="611" customFormat="1" ht="17.25" customHeight="1">
      <c r="A17" s="892"/>
      <c r="B17" s="888" t="s">
        <v>1217</v>
      </c>
      <c r="C17" s="894"/>
      <c r="D17" s="888">
        <v>0</v>
      </c>
      <c r="E17" s="888">
        <v>0</v>
      </c>
    </row>
    <row r="18" spans="1:5" s="611" customFormat="1" ht="21.75" customHeight="1">
      <c r="A18" s="892">
        <v>3</v>
      </c>
      <c r="B18" s="888" t="s">
        <v>1218</v>
      </c>
      <c r="C18" s="894">
        <v>0</v>
      </c>
      <c r="D18" s="888"/>
      <c r="E18" s="888">
        <v>0</v>
      </c>
    </row>
    <row r="19" spans="1:5" s="611" customFormat="1" ht="21.75" customHeight="1">
      <c r="A19" s="885" t="s">
        <v>24</v>
      </c>
      <c r="B19" s="886" t="s">
        <v>1219</v>
      </c>
      <c r="C19" s="881">
        <v>7377.1</v>
      </c>
      <c r="D19" s="889">
        <v>7570.7</v>
      </c>
      <c r="E19" s="881">
        <v>7600</v>
      </c>
    </row>
    <row r="20" spans="1:5" s="611" customFormat="1" ht="21.75" customHeight="1">
      <c r="A20" s="885">
        <v>1</v>
      </c>
      <c r="B20" s="886" t="s">
        <v>1220</v>
      </c>
      <c r="C20" s="881"/>
      <c r="D20" s="888"/>
      <c r="E20" s="888"/>
    </row>
    <row r="21" spans="1:5" s="611" customFormat="1" ht="21.75" customHeight="1">
      <c r="A21" s="892" t="s">
        <v>131</v>
      </c>
      <c r="B21" s="893" t="s">
        <v>1214</v>
      </c>
      <c r="C21" s="894"/>
      <c r="D21" s="888">
        <v>0</v>
      </c>
      <c r="E21" s="888"/>
    </row>
    <row r="22" spans="1:5" s="611" customFormat="1" ht="21.75" customHeight="1">
      <c r="A22" s="892" t="s">
        <v>131</v>
      </c>
      <c r="B22" s="893" t="s">
        <v>1221</v>
      </c>
      <c r="C22" s="894">
        <v>7377.1</v>
      </c>
      <c r="D22" s="895">
        <v>7570.7</v>
      </c>
      <c r="E22" s="894">
        <v>7600</v>
      </c>
    </row>
    <row r="23" spans="1:5" s="611" customFormat="1" ht="21.75" customHeight="1">
      <c r="A23" s="892"/>
      <c r="B23" s="888" t="s">
        <v>1222</v>
      </c>
      <c r="C23" s="894">
        <v>7377.1</v>
      </c>
      <c r="D23" s="896">
        <v>7570.7</v>
      </c>
      <c r="E23" s="888">
        <v>7600</v>
      </c>
    </row>
    <row r="24" spans="1:5" s="611" customFormat="1" ht="21.75" customHeight="1">
      <c r="A24" s="892"/>
      <c r="B24" s="888" t="s">
        <v>1223</v>
      </c>
      <c r="C24" s="894"/>
      <c r="D24" s="888">
        <v>0</v>
      </c>
      <c r="E24" s="888"/>
    </row>
    <row r="25" spans="1:5" s="611" customFormat="1" ht="21.75" customHeight="1">
      <c r="A25" s="892" t="s">
        <v>131</v>
      </c>
      <c r="B25" s="893" t="s">
        <v>1218</v>
      </c>
      <c r="C25" s="894"/>
      <c r="D25" s="888"/>
      <c r="E25" s="888"/>
    </row>
    <row r="26" spans="1:5" s="611" customFormat="1" ht="21.75" customHeight="1">
      <c r="A26" s="885">
        <v>2</v>
      </c>
      <c r="B26" s="886" t="s">
        <v>1224</v>
      </c>
      <c r="C26" s="881"/>
      <c r="D26" s="888"/>
      <c r="E26" s="888"/>
    </row>
    <row r="27" spans="1:5" s="611" customFormat="1" ht="21.75" customHeight="1">
      <c r="A27" s="897" t="s">
        <v>131</v>
      </c>
      <c r="B27" s="893" t="s">
        <v>1225</v>
      </c>
      <c r="C27" s="894"/>
      <c r="D27" s="888"/>
      <c r="E27" s="888"/>
    </row>
    <row r="28" spans="1:5" s="611" customFormat="1" ht="21.75" customHeight="1">
      <c r="A28" s="898" t="s">
        <v>131</v>
      </c>
      <c r="B28" s="899" t="s">
        <v>1226</v>
      </c>
      <c r="C28" s="900">
        <v>7377.1</v>
      </c>
      <c r="D28" s="901">
        <v>7570.7</v>
      </c>
      <c r="E28" s="900">
        <v>7600</v>
      </c>
    </row>
    <row r="29" spans="1:5" s="611" customFormat="1" ht="21.75" customHeight="1">
      <c r="A29" s="897" t="s">
        <v>131</v>
      </c>
      <c r="B29" s="893" t="s">
        <v>1227</v>
      </c>
      <c r="C29" s="894"/>
      <c r="D29" s="888"/>
      <c r="E29" s="888"/>
    </row>
    <row r="30" spans="1:5" s="611" customFormat="1" ht="21.75" customHeight="1">
      <c r="A30" s="897" t="s">
        <v>131</v>
      </c>
      <c r="B30" s="893" t="s">
        <v>1228</v>
      </c>
      <c r="C30" s="894"/>
      <c r="D30" s="888"/>
      <c r="E30" s="888"/>
    </row>
    <row r="31" spans="1:5" s="611" customFormat="1" ht="21.75" customHeight="1">
      <c r="A31" s="885" t="s">
        <v>28</v>
      </c>
      <c r="B31" s="886" t="s">
        <v>1229</v>
      </c>
      <c r="C31" s="881">
        <v>0</v>
      </c>
      <c r="D31" s="881">
        <v>0</v>
      </c>
      <c r="E31" s="881">
        <v>1000000</v>
      </c>
    </row>
    <row r="32" spans="1:5" s="611" customFormat="1" ht="21.75" customHeight="1">
      <c r="A32" s="892">
        <v>1</v>
      </c>
      <c r="B32" s="893" t="s">
        <v>1230</v>
      </c>
      <c r="C32" s="881"/>
      <c r="D32" s="888"/>
      <c r="E32" s="888"/>
    </row>
    <row r="33" spans="1:5" s="611" customFormat="1" ht="21.75" customHeight="1">
      <c r="A33" s="885" t="s">
        <v>131</v>
      </c>
      <c r="B33" s="893" t="s">
        <v>1231</v>
      </c>
      <c r="C33" s="894"/>
      <c r="D33" s="894"/>
      <c r="E33" s="894">
        <v>1000000</v>
      </c>
    </row>
    <row r="34" spans="1:5" s="611" customFormat="1" ht="21.75" customHeight="1">
      <c r="A34" s="885" t="s">
        <v>131</v>
      </c>
      <c r="B34" s="893" t="s">
        <v>1232</v>
      </c>
      <c r="C34" s="881"/>
      <c r="D34" s="888"/>
      <c r="E34" s="888"/>
    </row>
    <row r="35" spans="1:5" s="611" customFormat="1" ht="21.75" customHeight="1">
      <c r="A35" s="892">
        <v>2</v>
      </c>
      <c r="B35" s="893" t="s">
        <v>1233</v>
      </c>
      <c r="C35" s="881">
        <v>0</v>
      </c>
      <c r="D35" s="881">
        <v>0</v>
      </c>
      <c r="E35" s="881">
        <v>1000000</v>
      </c>
    </row>
    <row r="36" spans="1:5" s="611" customFormat="1" ht="21.75" customHeight="1">
      <c r="A36" s="892" t="s">
        <v>131</v>
      </c>
      <c r="B36" s="893" t="s">
        <v>1214</v>
      </c>
      <c r="C36" s="894"/>
      <c r="D36" s="888">
        <v>0</v>
      </c>
      <c r="E36" s="888">
        <v>1000000</v>
      </c>
    </row>
    <row r="37" spans="1:5" s="611" customFormat="1" ht="21.75" customHeight="1">
      <c r="A37" s="892" t="s">
        <v>131</v>
      </c>
      <c r="B37" s="893" t="s">
        <v>1221</v>
      </c>
      <c r="C37" s="894">
        <v>0</v>
      </c>
      <c r="D37" s="894">
        <v>0</v>
      </c>
      <c r="E37" s="894">
        <v>0</v>
      </c>
    </row>
    <row r="38" spans="1:5" s="611" customFormat="1" ht="21.75" customHeight="1">
      <c r="A38" s="892"/>
      <c r="B38" s="888" t="s">
        <v>1222</v>
      </c>
      <c r="C38" s="894"/>
      <c r="D38" s="888"/>
      <c r="E38" s="888"/>
    </row>
    <row r="39" spans="1:5" s="611" customFormat="1" ht="21.75" customHeight="1">
      <c r="A39" s="892"/>
      <c r="B39" s="888" t="s">
        <v>1223</v>
      </c>
      <c r="C39" s="894">
        <v>0</v>
      </c>
      <c r="D39" s="888"/>
      <c r="E39" s="888"/>
    </row>
    <row r="40" spans="1:5" s="611" customFormat="1" ht="21.75" customHeight="1">
      <c r="A40" s="892" t="s">
        <v>131</v>
      </c>
      <c r="B40" s="893" t="s">
        <v>1218</v>
      </c>
      <c r="C40" s="894"/>
      <c r="D40" s="888"/>
      <c r="E40" s="888"/>
    </row>
    <row r="41" spans="1:5" s="611" customFormat="1" ht="21.75" customHeight="1">
      <c r="A41" s="885" t="s">
        <v>29</v>
      </c>
      <c r="B41" s="886" t="s">
        <v>1234</v>
      </c>
      <c r="C41" s="889">
        <v>174816.38999999998</v>
      </c>
      <c r="D41" s="889">
        <v>167245.68999999997</v>
      </c>
      <c r="E41" s="889">
        <v>1159645.69</v>
      </c>
    </row>
    <row r="42" spans="1:5" s="611" customFormat="1" ht="42.75" customHeight="1">
      <c r="A42" s="885"/>
      <c r="B42" s="890" t="s">
        <v>1235</v>
      </c>
      <c r="C42" s="895">
        <v>3.2862818734990711</v>
      </c>
      <c r="D42" s="895">
        <v>3.6353956545979504</v>
      </c>
      <c r="E42" s="895">
        <v>21.1197198338837</v>
      </c>
    </row>
    <row r="43" spans="1:5" s="611" customFormat="1" ht="21.75" customHeight="1">
      <c r="A43" s="892">
        <v>1</v>
      </c>
      <c r="B43" s="893" t="s">
        <v>1214</v>
      </c>
      <c r="C43" s="895">
        <v>0</v>
      </c>
      <c r="D43" s="888">
        <v>0</v>
      </c>
      <c r="E43" s="894">
        <v>1000000</v>
      </c>
    </row>
    <row r="44" spans="1:5" s="611" customFormat="1" ht="21.75" customHeight="1">
      <c r="A44" s="892">
        <v>2</v>
      </c>
      <c r="B44" s="893" t="s">
        <v>1215</v>
      </c>
      <c r="C44" s="895">
        <v>174816.38999999998</v>
      </c>
      <c r="D44" s="895">
        <v>167245.68999999997</v>
      </c>
      <c r="E44" s="894">
        <v>159645.68999999997</v>
      </c>
    </row>
    <row r="45" spans="1:5" s="611" customFormat="1" ht="21.75" customHeight="1">
      <c r="A45" s="892"/>
      <c r="B45" s="888" t="s">
        <v>1222</v>
      </c>
      <c r="C45" s="895">
        <v>174816.38999999998</v>
      </c>
      <c r="D45" s="895">
        <v>167245.68999999997</v>
      </c>
      <c r="E45" s="894">
        <v>159645.68999999997</v>
      </c>
    </row>
    <row r="46" spans="1:5" s="611" customFormat="1" ht="21.75" customHeight="1">
      <c r="A46" s="892"/>
      <c r="B46" s="888" t="s">
        <v>1223</v>
      </c>
      <c r="C46" s="894">
        <v>0</v>
      </c>
      <c r="D46" s="894">
        <v>0</v>
      </c>
      <c r="E46" s="894">
        <v>0</v>
      </c>
    </row>
    <row r="47" spans="1:5" s="611" customFormat="1" ht="21.75" customHeight="1">
      <c r="A47" s="892">
        <v>3</v>
      </c>
      <c r="B47" s="893" t="s">
        <v>1218</v>
      </c>
      <c r="C47" s="894">
        <v>0</v>
      </c>
      <c r="D47" s="894">
        <v>0</v>
      </c>
      <c r="E47" s="894">
        <v>0</v>
      </c>
    </row>
    <row r="48" spans="1:5" s="627" customFormat="1" ht="27" customHeight="1">
      <c r="A48" s="902" t="s">
        <v>49</v>
      </c>
      <c r="B48" s="903" t="s">
        <v>1236</v>
      </c>
      <c r="C48" s="904">
        <v>3948.4</v>
      </c>
      <c r="D48" s="905">
        <v>3897.3</v>
      </c>
      <c r="E48" s="906">
        <v>3900</v>
      </c>
    </row>
    <row r="49" spans="1:5" ht="18.75">
      <c r="A49" s="611"/>
      <c r="B49" s="611"/>
      <c r="C49" s="907"/>
      <c r="D49" s="1141"/>
      <c r="E49" s="1141"/>
    </row>
    <row r="50" spans="1:5" ht="18.75" hidden="1">
      <c r="A50" s="611"/>
      <c r="B50" s="611"/>
      <c r="C50" s="907"/>
      <c r="D50" s="907"/>
      <c r="E50" s="908">
        <v>1159645.69</v>
      </c>
    </row>
  </sheetData>
  <mergeCells count="8">
    <mergeCell ref="D49:E49"/>
    <mergeCell ref="A1:B1"/>
    <mergeCell ref="A3:E3"/>
    <mergeCell ref="A4:E4"/>
    <mergeCell ref="A6:A7"/>
    <mergeCell ref="B6:B7"/>
    <mergeCell ref="D1:E1"/>
    <mergeCell ref="D5:E5"/>
  </mergeCells>
  <pageMargins left="0.70866141732283472" right="0.11811023622047245" top="0.35433070866141736" bottom="0.35433070866141736"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9"/>
  <sheetViews>
    <sheetView zoomScale="85" zoomScaleNormal="85" workbookViewId="0">
      <selection activeCell="H92" sqref="H92:H95"/>
    </sheetView>
  </sheetViews>
  <sheetFormatPr defaultColWidth="9" defaultRowHeight="15"/>
  <cols>
    <col min="1" max="1" width="4.85546875" style="80" customWidth="1"/>
    <col min="2" max="2" width="35.42578125" style="75" customWidth="1"/>
    <col min="3" max="4" width="11.140625" style="79" customWidth="1"/>
    <col min="5" max="6" width="8.28515625" style="78" customWidth="1"/>
    <col min="7" max="10" width="11.140625" style="79" customWidth="1"/>
    <col min="11" max="204" width="9" style="80"/>
    <col min="205" max="205" width="4.85546875" style="80" customWidth="1"/>
    <col min="206" max="206" width="35.42578125" style="80" customWidth="1"/>
    <col min="207" max="207" width="11.5703125" style="80" customWidth="1"/>
    <col min="208" max="208" width="0" style="80" hidden="1" customWidth="1"/>
    <col min="209" max="209" width="10.85546875" style="80" customWidth="1"/>
    <col min="210" max="213" width="0" style="80" hidden="1" customWidth="1"/>
    <col min="214" max="214" width="11" style="80" customWidth="1"/>
    <col min="215" max="216" width="0" style="80" hidden="1" customWidth="1"/>
    <col min="217" max="218" width="11.140625" style="80" customWidth="1"/>
    <col min="219" max="220" width="8.28515625" style="80" customWidth="1"/>
    <col min="221" max="223" width="0" style="80" hidden="1" customWidth="1"/>
    <col min="224" max="224" width="11" style="80" customWidth="1"/>
    <col min="225" max="225" width="8.85546875" style="80" customWidth="1"/>
    <col min="226" max="231" width="11.140625" style="80" customWidth="1"/>
    <col min="232" max="232" width="12" style="80" customWidth="1"/>
    <col min="233" max="233" width="8.85546875" style="80" customWidth="1"/>
    <col min="234" max="234" width="9.42578125" style="80" customWidth="1"/>
    <col min="235" max="237" width="10" style="80" customWidth="1"/>
    <col min="238" max="239" width="0" style="80" hidden="1" customWidth="1"/>
    <col min="240" max="240" width="10.140625" style="80" customWidth="1"/>
    <col min="241" max="241" width="10.42578125" style="80" customWidth="1"/>
    <col min="242" max="245" width="0" style="80" hidden="1" customWidth="1"/>
    <col min="246" max="248" width="11.140625" style="80" customWidth="1"/>
    <col min="249" max="249" width="10.42578125" style="80" customWidth="1"/>
    <col min="250" max="251" width="10.28515625" style="80" customWidth="1"/>
    <col min="252" max="253" width="0" style="80" hidden="1" customWidth="1"/>
    <col min="254" max="260" width="9.42578125" style="80" customWidth="1"/>
    <col min="261" max="264" width="9" style="80" customWidth="1"/>
    <col min="265" max="460" width="9" style="80"/>
    <col min="461" max="461" width="4.85546875" style="80" customWidth="1"/>
    <col min="462" max="462" width="35.42578125" style="80" customWidth="1"/>
    <col min="463" max="463" width="11.5703125" style="80" customWidth="1"/>
    <col min="464" max="464" width="0" style="80" hidden="1" customWidth="1"/>
    <col min="465" max="465" width="10.85546875" style="80" customWidth="1"/>
    <col min="466" max="469" width="0" style="80" hidden="1" customWidth="1"/>
    <col min="470" max="470" width="11" style="80" customWidth="1"/>
    <col min="471" max="472" width="0" style="80" hidden="1" customWidth="1"/>
    <col min="473" max="474" width="11.140625" style="80" customWidth="1"/>
    <col min="475" max="476" width="8.28515625" style="80" customWidth="1"/>
    <col min="477" max="479" width="0" style="80" hidden="1" customWidth="1"/>
    <col min="480" max="480" width="11" style="80" customWidth="1"/>
    <col min="481" max="481" width="8.85546875" style="80" customWidth="1"/>
    <col min="482" max="487" width="11.140625" style="80" customWidth="1"/>
    <col min="488" max="488" width="12" style="80" customWidth="1"/>
    <col min="489" max="489" width="8.85546875" style="80" customWidth="1"/>
    <col min="490" max="490" width="9.42578125" style="80" customWidth="1"/>
    <col min="491" max="493" width="10" style="80" customWidth="1"/>
    <col min="494" max="495" width="0" style="80" hidden="1" customWidth="1"/>
    <col min="496" max="496" width="10.140625" style="80" customWidth="1"/>
    <col min="497" max="497" width="10.42578125" style="80" customWidth="1"/>
    <col min="498" max="501" width="0" style="80" hidden="1" customWidth="1"/>
    <col min="502" max="504" width="11.140625" style="80" customWidth="1"/>
    <col min="505" max="505" width="10.42578125" style="80" customWidth="1"/>
    <col min="506" max="507" width="10.28515625" style="80" customWidth="1"/>
    <col min="508" max="509" width="0" style="80" hidden="1" customWidth="1"/>
    <col min="510" max="516" width="9.42578125" style="80" customWidth="1"/>
    <col min="517" max="520" width="9" style="80" customWidth="1"/>
    <col min="521" max="716" width="9" style="80"/>
    <col min="717" max="717" width="4.85546875" style="80" customWidth="1"/>
    <col min="718" max="718" width="35.42578125" style="80" customWidth="1"/>
    <col min="719" max="719" width="11.5703125" style="80" customWidth="1"/>
    <col min="720" max="720" width="0" style="80" hidden="1" customWidth="1"/>
    <col min="721" max="721" width="10.85546875" style="80" customWidth="1"/>
    <col min="722" max="725" width="0" style="80" hidden="1" customWidth="1"/>
    <col min="726" max="726" width="11" style="80" customWidth="1"/>
    <col min="727" max="728" width="0" style="80" hidden="1" customWidth="1"/>
    <col min="729" max="730" width="11.140625" style="80" customWidth="1"/>
    <col min="731" max="732" width="8.28515625" style="80" customWidth="1"/>
    <col min="733" max="735" width="0" style="80" hidden="1" customWidth="1"/>
    <col min="736" max="736" width="11" style="80" customWidth="1"/>
    <col min="737" max="737" width="8.85546875" style="80" customWidth="1"/>
    <col min="738" max="743" width="11.140625" style="80" customWidth="1"/>
    <col min="744" max="744" width="12" style="80" customWidth="1"/>
    <col min="745" max="745" width="8.85546875" style="80" customWidth="1"/>
    <col min="746" max="746" width="9.42578125" style="80" customWidth="1"/>
    <col min="747" max="749" width="10" style="80" customWidth="1"/>
    <col min="750" max="751" width="0" style="80" hidden="1" customWidth="1"/>
    <col min="752" max="752" width="10.140625" style="80" customWidth="1"/>
    <col min="753" max="753" width="10.42578125" style="80" customWidth="1"/>
    <col min="754" max="757" width="0" style="80" hidden="1" customWidth="1"/>
    <col min="758" max="760" width="11.140625" style="80" customWidth="1"/>
    <col min="761" max="761" width="10.42578125" style="80" customWidth="1"/>
    <col min="762" max="763" width="10.28515625" style="80" customWidth="1"/>
    <col min="764" max="765" width="0" style="80" hidden="1" customWidth="1"/>
    <col min="766" max="772" width="9.42578125" style="80" customWidth="1"/>
    <col min="773" max="776" width="9" style="80" customWidth="1"/>
    <col min="777" max="972" width="9" style="80"/>
    <col min="973" max="973" width="4.85546875" style="80" customWidth="1"/>
    <col min="974" max="974" width="35.42578125" style="80" customWidth="1"/>
    <col min="975" max="975" width="11.5703125" style="80" customWidth="1"/>
    <col min="976" max="976" width="0" style="80" hidden="1" customWidth="1"/>
    <col min="977" max="977" width="10.85546875" style="80" customWidth="1"/>
    <col min="978" max="981" width="0" style="80" hidden="1" customWidth="1"/>
    <col min="982" max="982" width="11" style="80" customWidth="1"/>
    <col min="983" max="984" width="0" style="80" hidden="1" customWidth="1"/>
    <col min="985" max="986" width="11.140625" style="80" customWidth="1"/>
    <col min="987" max="988" width="8.28515625" style="80" customWidth="1"/>
    <col min="989" max="991" width="0" style="80" hidden="1" customWidth="1"/>
    <col min="992" max="992" width="11" style="80" customWidth="1"/>
    <col min="993" max="993" width="8.85546875" style="80" customWidth="1"/>
    <col min="994" max="999" width="11.140625" style="80" customWidth="1"/>
    <col min="1000" max="1000" width="12" style="80" customWidth="1"/>
    <col min="1001" max="1001" width="8.85546875" style="80" customWidth="1"/>
    <col min="1002" max="1002" width="9.42578125" style="80" customWidth="1"/>
    <col min="1003" max="1005" width="10" style="80" customWidth="1"/>
    <col min="1006" max="1007" width="0" style="80" hidden="1" customWidth="1"/>
    <col min="1008" max="1008" width="10.140625" style="80" customWidth="1"/>
    <col min="1009" max="1009" width="10.42578125" style="80" customWidth="1"/>
    <col min="1010" max="1013" width="0" style="80" hidden="1" customWidth="1"/>
    <col min="1014" max="1016" width="11.140625" style="80" customWidth="1"/>
    <col min="1017" max="1017" width="10.42578125" style="80" customWidth="1"/>
    <col min="1018" max="1019" width="10.28515625" style="80" customWidth="1"/>
    <col min="1020" max="1021" width="0" style="80" hidden="1" customWidth="1"/>
    <col min="1022" max="1028" width="9.42578125" style="80" customWidth="1"/>
    <col min="1029" max="1032" width="9" style="80" customWidth="1"/>
    <col min="1033" max="1228" width="9" style="80"/>
    <col min="1229" max="1229" width="4.85546875" style="80" customWidth="1"/>
    <col min="1230" max="1230" width="35.42578125" style="80" customWidth="1"/>
    <col min="1231" max="1231" width="11.5703125" style="80" customWidth="1"/>
    <col min="1232" max="1232" width="0" style="80" hidden="1" customWidth="1"/>
    <col min="1233" max="1233" width="10.85546875" style="80" customWidth="1"/>
    <col min="1234" max="1237" width="0" style="80" hidden="1" customWidth="1"/>
    <col min="1238" max="1238" width="11" style="80" customWidth="1"/>
    <col min="1239" max="1240" width="0" style="80" hidden="1" customWidth="1"/>
    <col min="1241" max="1242" width="11.140625" style="80" customWidth="1"/>
    <col min="1243" max="1244" width="8.28515625" style="80" customWidth="1"/>
    <col min="1245" max="1247" width="0" style="80" hidden="1" customWidth="1"/>
    <col min="1248" max="1248" width="11" style="80" customWidth="1"/>
    <col min="1249" max="1249" width="8.85546875" style="80" customWidth="1"/>
    <col min="1250" max="1255" width="11.140625" style="80" customWidth="1"/>
    <col min="1256" max="1256" width="12" style="80" customWidth="1"/>
    <col min="1257" max="1257" width="8.85546875" style="80" customWidth="1"/>
    <col min="1258" max="1258" width="9.42578125" style="80" customWidth="1"/>
    <col min="1259" max="1261" width="10" style="80" customWidth="1"/>
    <col min="1262" max="1263" width="0" style="80" hidden="1" customWidth="1"/>
    <col min="1264" max="1264" width="10.140625" style="80" customWidth="1"/>
    <col min="1265" max="1265" width="10.42578125" style="80" customWidth="1"/>
    <col min="1266" max="1269" width="0" style="80" hidden="1" customWidth="1"/>
    <col min="1270" max="1272" width="11.140625" style="80" customWidth="1"/>
    <col min="1273" max="1273" width="10.42578125" style="80" customWidth="1"/>
    <col min="1274" max="1275" width="10.28515625" style="80" customWidth="1"/>
    <col min="1276" max="1277" width="0" style="80" hidden="1" customWidth="1"/>
    <col min="1278" max="1284" width="9.42578125" style="80" customWidth="1"/>
    <col min="1285" max="1288" width="9" style="80" customWidth="1"/>
    <col min="1289" max="1484" width="9" style="80"/>
    <col min="1485" max="1485" width="4.85546875" style="80" customWidth="1"/>
    <col min="1486" max="1486" width="35.42578125" style="80" customWidth="1"/>
    <col min="1487" max="1487" width="11.5703125" style="80" customWidth="1"/>
    <col min="1488" max="1488" width="0" style="80" hidden="1" customWidth="1"/>
    <col min="1489" max="1489" width="10.85546875" style="80" customWidth="1"/>
    <col min="1490" max="1493" width="0" style="80" hidden="1" customWidth="1"/>
    <col min="1494" max="1494" width="11" style="80" customWidth="1"/>
    <col min="1495" max="1496" width="0" style="80" hidden="1" customWidth="1"/>
    <col min="1497" max="1498" width="11.140625" style="80" customWidth="1"/>
    <col min="1499" max="1500" width="8.28515625" style="80" customWidth="1"/>
    <col min="1501" max="1503" width="0" style="80" hidden="1" customWidth="1"/>
    <col min="1504" max="1504" width="11" style="80" customWidth="1"/>
    <col min="1505" max="1505" width="8.85546875" style="80" customWidth="1"/>
    <col min="1506" max="1511" width="11.140625" style="80" customWidth="1"/>
    <col min="1512" max="1512" width="12" style="80" customWidth="1"/>
    <col min="1513" max="1513" width="8.85546875" style="80" customWidth="1"/>
    <col min="1514" max="1514" width="9.42578125" style="80" customWidth="1"/>
    <col min="1515" max="1517" width="10" style="80" customWidth="1"/>
    <col min="1518" max="1519" width="0" style="80" hidden="1" customWidth="1"/>
    <col min="1520" max="1520" width="10.140625" style="80" customWidth="1"/>
    <col min="1521" max="1521" width="10.42578125" style="80" customWidth="1"/>
    <col min="1522" max="1525" width="0" style="80" hidden="1" customWidth="1"/>
    <col min="1526" max="1528" width="11.140625" style="80" customWidth="1"/>
    <col min="1529" max="1529" width="10.42578125" style="80" customWidth="1"/>
    <col min="1530" max="1531" width="10.28515625" style="80" customWidth="1"/>
    <col min="1532" max="1533" width="0" style="80" hidden="1" customWidth="1"/>
    <col min="1534" max="1540" width="9.42578125" style="80" customWidth="1"/>
    <col min="1541" max="1544" width="9" style="80" customWidth="1"/>
    <col min="1545" max="1740" width="9" style="80"/>
    <col min="1741" max="1741" width="4.85546875" style="80" customWidth="1"/>
    <col min="1742" max="1742" width="35.42578125" style="80" customWidth="1"/>
    <col min="1743" max="1743" width="11.5703125" style="80" customWidth="1"/>
    <col min="1744" max="1744" width="0" style="80" hidden="1" customWidth="1"/>
    <col min="1745" max="1745" width="10.85546875" style="80" customWidth="1"/>
    <col min="1746" max="1749" width="0" style="80" hidden="1" customWidth="1"/>
    <col min="1750" max="1750" width="11" style="80" customWidth="1"/>
    <col min="1751" max="1752" width="0" style="80" hidden="1" customWidth="1"/>
    <col min="1753" max="1754" width="11.140625" style="80" customWidth="1"/>
    <col min="1755" max="1756" width="8.28515625" style="80" customWidth="1"/>
    <col min="1757" max="1759" width="0" style="80" hidden="1" customWidth="1"/>
    <col min="1760" max="1760" width="11" style="80" customWidth="1"/>
    <col min="1761" max="1761" width="8.85546875" style="80" customWidth="1"/>
    <col min="1762" max="1767" width="11.140625" style="80" customWidth="1"/>
    <col min="1768" max="1768" width="12" style="80" customWidth="1"/>
    <col min="1769" max="1769" width="8.85546875" style="80" customWidth="1"/>
    <col min="1770" max="1770" width="9.42578125" style="80" customWidth="1"/>
    <col min="1771" max="1773" width="10" style="80" customWidth="1"/>
    <col min="1774" max="1775" width="0" style="80" hidden="1" customWidth="1"/>
    <col min="1776" max="1776" width="10.140625" style="80" customWidth="1"/>
    <col min="1777" max="1777" width="10.42578125" style="80" customWidth="1"/>
    <col min="1778" max="1781" width="0" style="80" hidden="1" customWidth="1"/>
    <col min="1782" max="1784" width="11.140625" style="80" customWidth="1"/>
    <col min="1785" max="1785" width="10.42578125" style="80" customWidth="1"/>
    <col min="1786" max="1787" width="10.28515625" style="80" customWidth="1"/>
    <col min="1788" max="1789" width="0" style="80" hidden="1" customWidth="1"/>
    <col min="1790" max="1796" width="9.42578125" style="80" customWidth="1"/>
    <col min="1797" max="1800" width="9" style="80" customWidth="1"/>
    <col min="1801" max="1996" width="9" style="80"/>
    <col min="1997" max="1997" width="4.85546875" style="80" customWidth="1"/>
    <col min="1998" max="1998" width="35.42578125" style="80" customWidth="1"/>
    <col min="1999" max="1999" width="11.5703125" style="80" customWidth="1"/>
    <col min="2000" max="2000" width="0" style="80" hidden="1" customWidth="1"/>
    <col min="2001" max="2001" width="10.85546875" style="80" customWidth="1"/>
    <col min="2002" max="2005" width="0" style="80" hidden="1" customWidth="1"/>
    <col min="2006" max="2006" width="11" style="80" customWidth="1"/>
    <col min="2007" max="2008" width="0" style="80" hidden="1" customWidth="1"/>
    <col min="2009" max="2010" width="11.140625" style="80" customWidth="1"/>
    <col min="2011" max="2012" width="8.28515625" style="80" customWidth="1"/>
    <col min="2013" max="2015" width="0" style="80" hidden="1" customWidth="1"/>
    <col min="2016" max="2016" width="11" style="80" customWidth="1"/>
    <col min="2017" max="2017" width="8.85546875" style="80" customWidth="1"/>
    <col min="2018" max="2023" width="11.140625" style="80" customWidth="1"/>
    <col min="2024" max="2024" width="12" style="80" customWidth="1"/>
    <col min="2025" max="2025" width="8.85546875" style="80" customWidth="1"/>
    <col min="2026" max="2026" width="9.42578125" style="80" customWidth="1"/>
    <col min="2027" max="2029" width="10" style="80" customWidth="1"/>
    <col min="2030" max="2031" width="0" style="80" hidden="1" customWidth="1"/>
    <col min="2032" max="2032" width="10.140625" style="80" customWidth="1"/>
    <col min="2033" max="2033" width="10.42578125" style="80" customWidth="1"/>
    <col min="2034" max="2037" width="0" style="80" hidden="1" customWidth="1"/>
    <col min="2038" max="2040" width="11.140625" style="80" customWidth="1"/>
    <col min="2041" max="2041" width="10.42578125" style="80" customWidth="1"/>
    <col min="2042" max="2043" width="10.28515625" style="80" customWidth="1"/>
    <col min="2044" max="2045" width="0" style="80" hidden="1" customWidth="1"/>
    <col min="2046" max="2052" width="9.42578125" style="80" customWidth="1"/>
    <col min="2053" max="2056" width="9" style="80" customWidth="1"/>
    <col min="2057" max="2252" width="9" style="80"/>
    <col min="2253" max="2253" width="4.85546875" style="80" customWidth="1"/>
    <col min="2254" max="2254" width="35.42578125" style="80" customWidth="1"/>
    <col min="2255" max="2255" width="11.5703125" style="80" customWidth="1"/>
    <col min="2256" max="2256" width="0" style="80" hidden="1" customWidth="1"/>
    <col min="2257" max="2257" width="10.85546875" style="80" customWidth="1"/>
    <col min="2258" max="2261" width="0" style="80" hidden="1" customWidth="1"/>
    <col min="2262" max="2262" width="11" style="80" customWidth="1"/>
    <col min="2263" max="2264" width="0" style="80" hidden="1" customWidth="1"/>
    <col min="2265" max="2266" width="11.140625" style="80" customWidth="1"/>
    <col min="2267" max="2268" width="8.28515625" style="80" customWidth="1"/>
    <col min="2269" max="2271" width="0" style="80" hidden="1" customWidth="1"/>
    <col min="2272" max="2272" width="11" style="80" customWidth="1"/>
    <col min="2273" max="2273" width="8.85546875" style="80" customWidth="1"/>
    <col min="2274" max="2279" width="11.140625" style="80" customWidth="1"/>
    <col min="2280" max="2280" width="12" style="80" customWidth="1"/>
    <col min="2281" max="2281" width="8.85546875" style="80" customWidth="1"/>
    <col min="2282" max="2282" width="9.42578125" style="80" customWidth="1"/>
    <col min="2283" max="2285" width="10" style="80" customWidth="1"/>
    <col min="2286" max="2287" width="0" style="80" hidden="1" customWidth="1"/>
    <col min="2288" max="2288" width="10.140625" style="80" customWidth="1"/>
    <col min="2289" max="2289" width="10.42578125" style="80" customWidth="1"/>
    <col min="2290" max="2293" width="0" style="80" hidden="1" customWidth="1"/>
    <col min="2294" max="2296" width="11.140625" style="80" customWidth="1"/>
    <col min="2297" max="2297" width="10.42578125" style="80" customWidth="1"/>
    <col min="2298" max="2299" width="10.28515625" style="80" customWidth="1"/>
    <col min="2300" max="2301" width="0" style="80" hidden="1" customWidth="1"/>
    <col min="2302" max="2308" width="9.42578125" style="80" customWidth="1"/>
    <col min="2309" max="2312" width="9" style="80" customWidth="1"/>
    <col min="2313" max="2508" width="9" style="80"/>
    <col min="2509" max="2509" width="4.85546875" style="80" customWidth="1"/>
    <col min="2510" max="2510" width="35.42578125" style="80" customWidth="1"/>
    <col min="2511" max="2511" width="11.5703125" style="80" customWidth="1"/>
    <col min="2512" max="2512" width="0" style="80" hidden="1" customWidth="1"/>
    <col min="2513" max="2513" width="10.85546875" style="80" customWidth="1"/>
    <col min="2514" max="2517" width="0" style="80" hidden="1" customWidth="1"/>
    <col min="2518" max="2518" width="11" style="80" customWidth="1"/>
    <col min="2519" max="2520" width="0" style="80" hidden="1" customWidth="1"/>
    <col min="2521" max="2522" width="11.140625" style="80" customWidth="1"/>
    <col min="2523" max="2524" width="8.28515625" style="80" customWidth="1"/>
    <col min="2525" max="2527" width="0" style="80" hidden="1" customWidth="1"/>
    <col min="2528" max="2528" width="11" style="80" customWidth="1"/>
    <col min="2529" max="2529" width="8.85546875" style="80" customWidth="1"/>
    <col min="2530" max="2535" width="11.140625" style="80" customWidth="1"/>
    <col min="2536" max="2536" width="12" style="80" customWidth="1"/>
    <col min="2537" max="2537" width="8.85546875" style="80" customWidth="1"/>
    <col min="2538" max="2538" width="9.42578125" style="80" customWidth="1"/>
    <col min="2539" max="2541" width="10" style="80" customWidth="1"/>
    <col min="2542" max="2543" width="0" style="80" hidden="1" customWidth="1"/>
    <col min="2544" max="2544" width="10.140625" style="80" customWidth="1"/>
    <col min="2545" max="2545" width="10.42578125" style="80" customWidth="1"/>
    <col min="2546" max="2549" width="0" style="80" hidden="1" customWidth="1"/>
    <col min="2550" max="2552" width="11.140625" style="80" customWidth="1"/>
    <col min="2553" max="2553" width="10.42578125" style="80" customWidth="1"/>
    <col min="2554" max="2555" width="10.28515625" style="80" customWidth="1"/>
    <col min="2556" max="2557" width="0" style="80" hidden="1" customWidth="1"/>
    <col min="2558" max="2564" width="9.42578125" style="80" customWidth="1"/>
    <col min="2565" max="2568" width="9" style="80" customWidth="1"/>
    <col min="2569" max="2764" width="9" style="80"/>
    <col min="2765" max="2765" width="4.85546875" style="80" customWidth="1"/>
    <col min="2766" max="2766" width="35.42578125" style="80" customWidth="1"/>
    <col min="2767" max="2767" width="11.5703125" style="80" customWidth="1"/>
    <col min="2768" max="2768" width="0" style="80" hidden="1" customWidth="1"/>
    <col min="2769" max="2769" width="10.85546875" style="80" customWidth="1"/>
    <col min="2770" max="2773" width="0" style="80" hidden="1" customWidth="1"/>
    <col min="2774" max="2774" width="11" style="80" customWidth="1"/>
    <col min="2775" max="2776" width="0" style="80" hidden="1" customWidth="1"/>
    <col min="2777" max="2778" width="11.140625" style="80" customWidth="1"/>
    <col min="2779" max="2780" width="8.28515625" style="80" customWidth="1"/>
    <col min="2781" max="2783" width="0" style="80" hidden="1" customWidth="1"/>
    <col min="2784" max="2784" width="11" style="80" customWidth="1"/>
    <col min="2785" max="2785" width="8.85546875" style="80" customWidth="1"/>
    <col min="2786" max="2791" width="11.140625" style="80" customWidth="1"/>
    <col min="2792" max="2792" width="12" style="80" customWidth="1"/>
    <col min="2793" max="2793" width="8.85546875" style="80" customWidth="1"/>
    <col min="2794" max="2794" width="9.42578125" style="80" customWidth="1"/>
    <col min="2795" max="2797" width="10" style="80" customWidth="1"/>
    <col min="2798" max="2799" width="0" style="80" hidden="1" customWidth="1"/>
    <col min="2800" max="2800" width="10.140625" style="80" customWidth="1"/>
    <col min="2801" max="2801" width="10.42578125" style="80" customWidth="1"/>
    <col min="2802" max="2805" width="0" style="80" hidden="1" customWidth="1"/>
    <col min="2806" max="2808" width="11.140625" style="80" customWidth="1"/>
    <col min="2809" max="2809" width="10.42578125" style="80" customWidth="1"/>
    <col min="2810" max="2811" width="10.28515625" style="80" customWidth="1"/>
    <col min="2812" max="2813" width="0" style="80" hidden="1" customWidth="1"/>
    <col min="2814" max="2820" width="9.42578125" style="80" customWidth="1"/>
    <col min="2821" max="2824" width="9" style="80" customWidth="1"/>
    <col min="2825" max="3020" width="9" style="80"/>
    <col min="3021" max="3021" width="4.85546875" style="80" customWidth="1"/>
    <col min="3022" max="3022" width="35.42578125" style="80" customWidth="1"/>
    <col min="3023" max="3023" width="11.5703125" style="80" customWidth="1"/>
    <col min="3024" max="3024" width="0" style="80" hidden="1" customWidth="1"/>
    <col min="3025" max="3025" width="10.85546875" style="80" customWidth="1"/>
    <col min="3026" max="3029" width="0" style="80" hidden="1" customWidth="1"/>
    <col min="3030" max="3030" width="11" style="80" customWidth="1"/>
    <col min="3031" max="3032" width="0" style="80" hidden="1" customWidth="1"/>
    <col min="3033" max="3034" width="11.140625" style="80" customWidth="1"/>
    <col min="3035" max="3036" width="8.28515625" style="80" customWidth="1"/>
    <col min="3037" max="3039" width="0" style="80" hidden="1" customWidth="1"/>
    <col min="3040" max="3040" width="11" style="80" customWidth="1"/>
    <col min="3041" max="3041" width="8.85546875" style="80" customWidth="1"/>
    <col min="3042" max="3047" width="11.140625" style="80" customWidth="1"/>
    <col min="3048" max="3048" width="12" style="80" customWidth="1"/>
    <col min="3049" max="3049" width="8.85546875" style="80" customWidth="1"/>
    <col min="3050" max="3050" width="9.42578125" style="80" customWidth="1"/>
    <col min="3051" max="3053" width="10" style="80" customWidth="1"/>
    <col min="3054" max="3055" width="0" style="80" hidden="1" customWidth="1"/>
    <col min="3056" max="3056" width="10.140625" style="80" customWidth="1"/>
    <col min="3057" max="3057" width="10.42578125" style="80" customWidth="1"/>
    <col min="3058" max="3061" width="0" style="80" hidden="1" customWidth="1"/>
    <col min="3062" max="3064" width="11.140625" style="80" customWidth="1"/>
    <col min="3065" max="3065" width="10.42578125" style="80" customWidth="1"/>
    <col min="3066" max="3067" width="10.28515625" style="80" customWidth="1"/>
    <col min="3068" max="3069" width="0" style="80" hidden="1" customWidth="1"/>
    <col min="3070" max="3076" width="9.42578125" style="80" customWidth="1"/>
    <col min="3077" max="3080" width="9" style="80" customWidth="1"/>
    <col min="3081" max="3276" width="9" style="80"/>
    <col min="3277" max="3277" width="4.85546875" style="80" customWidth="1"/>
    <col min="3278" max="3278" width="35.42578125" style="80" customWidth="1"/>
    <col min="3279" max="3279" width="11.5703125" style="80" customWidth="1"/>
    <col min="3280" max="3280" width="0" style="80" hidden="1" customWidth="1"/>
    <col min="3281" max="3281" width="10.85546875" style="80" customWidth="1"/>
    <col min="3282" max="3285" width="0" style="80" hidden="1" customWidth="1"/>
    <col min="3286" max="3286" width="11" style="80" customWidth="1"/>
    <col min="3287" max="3288" width="0" style="80" hidden="1" customWidth="1"/>
    <col min="3289" max="3290" width="11.140625" style="80" customWidth="1"/>
    <col min="3291" max="3292" width="8.28515625" style="80" customWidth="1"/>
    <col min="3293" max="3295" width="0" style="80" hidden="1" customWidth="1"/>
    <col min="3296" max="3296" width="11" style="80" customWidth="1"/>
    <col min="3297" max="3297" width="8.85546875" style="80" customWidth="1"/>
    <col min="3298" max="3303" width="11.140625" style="80" customWidth="1"/>
    <col min="3304" max="3304" width="12" style="80" customWidth="1"/>
    <col min="3305" max="3305" width="8.85546875" style="80" customWidth="1"/>
    <col min="3306" max="3306" width="9.42578125" style="80" customWidth="1"/>
    <col min="3307" max="3309" width="10" style="80" customWidth="1"/>
    <col min="3310" max="3311" width="0" style="80" hidden="1" customWidth="1"/>
    <col min="3312" max="3312" width="10.140625" style="80" customWidth="1"/>
    <col min="3313" max="3313" width="10.42578125" style="80" customWidth="1"/>
    <col min="3314" max="3317" width="0" style="80" hidden="1" customWidth="1"/>
    <col min="3318" max="3320" width="11.140625" style="80" customWidth="1"/>
    <col min="3321" max="3321" width="10.42578125" style="80" customWidth="1"/>
    <col min="3322" max="3323" width="10.28515625" style="80" customWidth="1"/>
    <col min="3324" max="3325" width="0" style="80" hidden="1" customWidth="1"/>
    <col min="3326" max="3332" width="9.42578125" style="80" customWidth="1"/>
    <col min="3333" max="3336" width="9" style="80" customWidth="1"/>
    <col min="3337" max="3532" width="9" style="80"/>
    <col min="3533" max="3533" width="4.85546875" style="80" customWidth="1"/>
    <col min="3534" max="3534" width="35.42578125" style="80" customWidth="1"/>
    <col min="3535" max="3535" width="11.5703125" style="80" customWidth="1"/>
    <col min="3536" max="3536" width="0" style="80" hidden="1" customWidth="1"/>
    <col min="3537" max="3537" width="10.85546875" style="80" customWidth="1"/>
    <col min="3538" max="3541" width="0" style="80" hidden="1" customWidth="1"/>
    <col min="3542" max="3542" width="11" style="80" customWidth="1"/>
    <col min="3543" max="3544" width="0" style="80" hidden="1" customWidth="1"/>
    <col min="3545" max="3546" width="11.140625" style="80" customWidth="1"/>
    <col min="3547" max="3548" width="8.28515625" style="80" customWidth="1"/>
    <col min="3549" max="3551" width="0" style="80" hidden="1" customWidth="1"/>
    <col min="3552" max="3552" width="11" style="80" customWidth="1"/>
    <col min="3553" max="3553" width="8.85546875" style="80" customWidth="1"/>
    <col min="3554" max="3559" width="11.140625" style="80" customWidth="1"/>
    <col min="3560" max="3560" width="12" style="80" customWidth="1"/>
    <col min="3561" max="3561" width="8.85546875" style="80" customWidth="1"/>
    <col min="3562" max="3562" width="9.42578125" style="80" customWidth="1"/>
    <col min="3563" max="3565" width="10" style="80" customWidth="1"/>
    <col min="3566" max="3567" width="0" style="80" hidden="1" customWidth="1"/>
    <col min="3568" max="3568" width="10.140625" style="80" customWidth="1"/>
    <col min="3569" max="3569" width="10.42578125" style="80" customWidth="1"/>
    <col min="3570" max="3573" width="0" style="80" hidden="1" customWidth="1"/>
    <col min="3574" max="3576" width="11.140625" style="80" customWidth="1"/>
    <col min="3577" max="3577" width="10.42578125" style="80" customWidth="1"/>
    <col min="3578" max="3579" width="10.28515625" style="80" customWidth="1"/>
    <col min="3580" max="3581" width="0" style="80" hidden="1" customWidth="1"/>
    <col min="3582" max="3588" width="9.42578125" style="80" customWidth="1"/>
    <col min="3589" max="3592" width="9" style="80" customWidth="1"/>
    <col min="3593" max="3788" width="9" style="80"/>
    <col min="3789" max="3789" width="4.85546875" style="80" customWidth="1"/>
    <col min="3790" max="3790" width="35.42578125" style="80" customWidth="1"/>
    <col min="3791" max="3791" width="11.5703125" style="80" customWidth="1"/>
    <col min="3792" max="3792" width="0" style="80" hidden="1" customWidth="1"/>
    <col min="3793" max="3793" width="10.85546875" style="80" customWidth="1"/>
    <col min="3794" max="3797" width="0" style="80" hidden="1" customWidth="1"/>
    <col min="3798" max="3798" width="11" style="80" customWidth="1"/>
    <col min="3799" max="3800" width="0" style="80" hidden="1" customWidth="1"/>
    <col min="3801" max="3802" width="11.140625" style="80" customWidth="1"/>
    <col min="3803" max="3804" width="8.28515625" style="80" customWidth="1"/>
    <col min="3805" max="3807" width="0" style="80" hidden="1" customWidth="1"/>
    <col min="3808" max="3808" width="11" style="80" customWidth="1"/>
    <col min="3809" max="3809" width="8.85546875" style="80" customWidth="1"/>
    <col min="3810" max="3815" width="11.140625" style="80" customWidth="1"/>
    <col min="3816" max="3816" width="12" style="80" customWidth="1"/>
    <col min="3817" max="3817" width="8.85546875" style="80" customWidth="1"/>
    <col min="3818" max="3818" width="9.42578125" style="80" customWidth="1"/>
    <col min="3819" max="3821" width="10" style="80" customWidth="1"/>
    <col min="3822" max="3823" width="0" style="80" hidden="1" customWidth="1"/>
    <col min="3824" max="3824" width="10.140625" style="80" customWidth="1"/>
    <col min="3825" max="3825" width="10.42578125" style="80" customWidth="1"/>
    <col min="3826" max="3829" width="0" style="80" hidden="1" customWidth="1"/>
    <col min="3830" max="3832" width="11.140625" style="80" customWidth="1"/>
    <col min="3833" max="3833" width="10.42578125" style="80" customWidth="1"/>
    <col min="3834" max="3835" width="10.28515625" style="80" customWidth="1"/>
    <col min="3836" max="3837" width="0" style="80" hidden="1" customWidth="1"/>
    <col min="3838" max="3844" width="9.42578125" style="80" customWidth="1"/>
    <col min="3845" max="3848" width="9" style="80" customWidth="1"/>
    <col min="3849" max="4044" width="9" style="80"/>
    <col min="4045" max="4045" width="4.85546875" style="80" customWidth="1"/>
    <col min="4046" max="4046" width="35.42578125" style="80" customWidth="1"/>
    <col min="4047" max="4047" width="11.5703125" style="80" customWidth="1"/>
    <col min="4048" max="4048" width="0" style="80" hidden="1" customWidth="1"/>
    <col min="4049" max="4049" width="10.85546875" style="80" customWidth="1"/>
    <col min="4050" max="4053" width="0" style="80" hidden="1" customWidth="1"/>
    <col min="4054" max="4054" width="11" style="80" customWidth="1"/>
    <col min="4055" max="4056" width="0" style="80" hidden="1" customWidth="1"/>
    <col min="4057" max="4058" width="11.140625" style="80" customWidth="1"/>
    <col min="4059" max="4060" width="8.28515625" style="80" customWidth="1"/>
    <col min="4061" max="4063" width="0" style="80" hidden="1" customWidth="1"/>
    <col min="4064" max="4064" width="11" style="80" customWidth="1"/>
    <col min="4065" max="4065" width="8.85546875" style="80" customWidth="1"/>
    <col min="4066" max="4071" width="11.140625" style="80" customWidth="1"/>
    <col min="4072" max="4072" width="12" style="80" customWidth="1"/>
    <col min="4073" max="4073" width="8.85546875" style="80" customWidth="1"/>
    <col min="4074" max="4074" width="9.42578125" style="80" customWidth="1"/>
    <col min="4075" max="4077" width="10" style="80" customWidth="1"/>
    <col min="4078" max="4079" width="0" style="80" hidden="1" customWidth="1"/>
    <col min="4080" max="4080" width="10.140625" style="80" customWidth="1"/>
    <col min="4081" max="4081" width="10.42578125" style="80" customWidth="1"/>
    <col min="4082" max="4085" width="0" style="80" hidden="1" customWidth="1"/>
    <col min="4086" max="4088" width="11.140625" style="80" customWidth="1"/>
    <col min="4089" max="4089" width="10.42578125" style="80" customWidth="1"/>
    <col min="4090" max="4091" width="10.28515625" style="80" customWidth="1"/>
    <col min="4092" max="4093" width="0" style="80" hidden="1" customWidth="1"/>
    <col min="4094" max="4100" width="9.42578125" style="80" customWidth="1"/>
    <col min="4101" max="4104" width="9" style="80" customWidth="1"/>
    <col min="4105" max="4300" width="9" style="80"/>
    <col min="4301" max="4301" width="4.85546875" style="80" customWidth="1"/>
    <col min="4302" max="4302" width="35.42578125" style="80" customWidth="1"/>
    <col min="4303" max="4303" width="11.5703125" style="80" customWidth="1"/>
    <col min="4304" max="4304" width="0" style="80" hidden="1" customWidth="1"/>
    <col min="4305" max="4305" width="10.85546875" style="80" customWidth="1"/>
    <col min="4306" max="4309" width="0" style="80" hidden="1" customWidth="1"/>
    <col min="4310" max="4310" width="11" style="80" customWidth="1"/>
    <col min="4311" max="4312" width="0" style="80" hidden="1" customWidth="1"/>
    <col min="4313" max="4314" width="11.140625" style="80" customWidth="1"/>
    <col min="4315" max="4316" width="8.28515625" style="80" customWidth="1"/>
    <col min="4317" max="4319" width="0" style="80" hidden="1" customWidth="1"/>
    <col min="4320" max="4320" width="11" style="80" customWidth="1"/>
    <col min="4321" max="4321" width="8.85546875" style="80" customWidth="1"/>
    <col min="4322" max="4327" width="11.140625" style="80" customWidth="1"/>
    <col min="4328" max="4328" width="12" style="80" customWidth="1"/>
    <col min="4329" max="4329" width="8.85546875" style="80" customWidth="1"/>
    <col min="4330" max="4330" width="9.42578125" style="80" customWidth="1"/>
    <col min="4331" max="4333" width="10" style="80" customWidth="1"/>
    <col min="4334" max="4335" width="0" style="80" hidden="1" customWidth="1"/>
    <col min="4336" max="4336" width="10.140625" style="80" customWidth="1"/>
    <col min="4337" max="4337" width="10.42578125" style="80" customWidth="1"/>
    <col min="4338" max="4341" width="0" style="80" hidden="1" customWidth="1"/>
    <col min="4342" max="4344" width="11.140625" style="80" customWidth="1"/>
    <col min="4345" max="4345" width="10.42578125" style="80" customWidth="1"/>
    <col min="4346" max="4347" width="10.28515625" style="80" customWidth="1"/>
    <col min="4348" max="4349" width="0" style="80" hidden="1" customWidth="1"/>
    <col min="4350" max="4356" width="9.42578125" style="80" customWidth="1"/>
    <col min="4357" max="4360" width="9" style="80" customWidth="1"/>
    <col min="4361" max="4556" width="9" style="80"/>
    <col min="4557" max="4557" width="4.85546875" style="80" customWidth="1"/>
    <col min="4558" max="4558" width="35.42578125" style="80" customWidth="1"/>
    <col min="4559" max="4559" width="11.5703125" style="80" customWidth="1"/>
    <col min="4560" max="4560" width="0" style="80" hidden="1" customWidth="1"/>
    <col min="4561" max="4561" width="10.85546875" style="80" customWidth="1"/>
    <col min="4562" max="4565" width="0" style="80" hidden="1" customWidth="1"/>
    <col min="4566" max="4566" width="11" style="80" customWidth="1"/>
    <col min="4567" max="4568" width="0" style="80" hidden="1" customWidth="1"/>
    <col min="4569" max="4570" width="11.140625" style="80" customWidth="1"/>
    <col min="4571" max="4572" width="8.28515625" style="80" customWidth="1"/>
    <col min="4573" max="4575" width="0" style="80" hidden="1" customWidth="1"/>
    <col min="4576" max="4576" width="11" style="80" customWidth="1"/>
    <col min="4577" max="4577" width="8.85546875" style="80" customWidth="1"/>
    <col min="4578" max="4583" width="11.140625" style="80" customWidth="1"/>
    <col min="4584" max="4584" width="12" style="80" customWidth="1"/>
    <col min="4585" max="4585" width="8.85546875" style="80" customWidth="1"/>
    <col min="4586" max="4586" width="9.42578125" style="80" customWidth="1"/>
    <col min="4587" max="4589" width="10" style="80" customWidth="1"/>
    <col min="4590" max="4591" width="0" style="80" hidden="1" customWidth="1"/>
    <col min="4592" max="4592" width="10.140625" style="80" customWidth="1"/>
    <col min="4593" max="4593" width="10.42578125" style="80" customWidth="1"/>
    <col min="4594" max="4597" width="0" style="80" hidden="1" customWidth="1"/>
    <col min="4598" max="4600" width="11.140625" style="80" customWidth="1"/>
    <col min="4601" max="4601" width="10.42578125" style="80" customWidth="1"/>
    <col min="4602" max="4603" width="10.28515625" style="80" customWidth="1"/>
    <col min="4604" max="4605" width="0" style="80" hidden="1" customWidth="1"/>
    <col min="4606" max="4612" width="9.42578125" style="80" customWidth="1"/>
    <col min="4613" max="4616" width="9" style="80" customWidth="1"/>
    <col min="4617" max="4812" width="9" style="80"/>
    <col min="4813" max="4813" width="4.85546875" style="80" customWidth="1"/>
    <col min="4814" max="4814" width="35.42578125" style="80" customWidth="1"/>
    <col min="4815" max="4815" width="11.5703125" style="80" customWidth="1"/>
    <col min="4816" max="4816" width="0" style="80" hidden="1" customWidth="1"/>
    <col min="4817" max="4817" width="10.85546875" style="80" customWidth="1"/>
    <col min="4818" max="4821" width="0" style="80" hidden="1" customWidth="1"/>
    <col min="4822" max="4822" width="11" style="80" customWidth="1"/>
    <col min="4823" max="4824" width="0" style="80" hidden="1" customWidth="1"/>
    <col min="4825" max="4826" width="11.140625" style="80" customWidth="1"/>
    <col min="4827" max="4828" width="8.28515625" style="80" customWidth="1"/>
    <col min="4829" max="4831" width="0" style="80" hidden="1" customWidth="1"/>
    <col min="4832" max="4832" width="11" style="80" customWidth="1"/>
    <col min="4833" max="4833" width="8.85546875" style="80" customWidth="1"/>
    <col min="4834" max="4839" width="11.140625" style="80" customWidth="1"/>
    <col min="4840" max="4840" width="12" style="80" customWidth="1"/>
    <col min="4841" max="4841" width="8.85546875" style="80" customWidth="1"/>
    <col min="4842" max="4842" width="9.42578125" style="80" customWidth="1"/>
    <col min="4843" max="4845" width="10" style="80" customWidth="1"/>
    <col min="4846" max="4847" width="0" style="80" hidden="1" customWidth="1"/>
    <col min="4848" max="4848" width="10.140625" style="80" customWidth="1"/>
    <col min="4849" max="4849" width="10.42578125" style="80" customWidth="1"/>
    <col min="4850" max="4853" width="0" style="80" hidden="1" customWidth="1"/>
    <col min="4854" max="4856" width="11.140625" style="80" customWidth="1"/>
    <col min="4857" max="4857" width="10.42578125" style="80" customWidth="1"/>
    <col min="4858" max="4859" width="10.28515625" style="80" customWidth="1"/>
    <col min="4860" max="4861" width="0" style="80" hidden="1" customWidth="1"/>
    <col min="4862" max="4868" width="9.42578125" style="80" customWidth="1"/>
    <col min="4869" max="4872" width="9" style="80" customWidth="1"/>
    <col min="4873" max="5068" width="9" style="80"/>
    <col min="5069" max="5069" width="4.85546875" style="80" customWidth="1"/>
    <col min="5070" max="5070" width="35.42578125" style="80" customWidth="1"/>
    <col min="5071" max="5071" width="11.5703125" style="80" customWidth="1"/>
    <col min="5072" max="5072" width="0" style="80" hidden="1" customWidth="1"/>
    <col min="5073" max="5073" width="10.85546875" style="80" customWidth="1"/>
    <col min="5074" max="5077" width="0" style="80" hidden="1" customWidth="1"/>
    <col min="5078" max="5078" width="11" style="80" customWidth="1"/>
    <col min="5079" max="5080" width="0" style="80" hidden="1" customWidth="1"/>
    <col min="5081" max="5082" width="11.140625" style="80" customWidth="1"/>
    <col min="5083" max="5084" width="8.28515625" style="80" customWidth="1"/>
    <col min="5085" max="5087" width="0" style="80" hidden="1" customWidth="1"/>
    <col min="5088" max="5088" width="11" style="80" customWidth="1"/>
    <col min="5089" max="5089" width="8.85546875" style="80" customWidth="1"/>
    <col min="5090" max="5095" width="11.140625" style="80" customWidth="1"/>
    <col min="5096" max="5096" width="12" style="80" customWidth="1"/>
    <col min="5097" max="5097" width="8.85546875" style="80" customWidth="1"/>
    <col min="5098" max="5098" width="9.42578125" style="80" customWidth="1"/>
    <col min="5099" max="5101" width="10" style="80" customWidth="1"/>
    <col min="5102" max="5103" width="0" style="80" hidden="1" customWidth="1"/>
    <col min="5104" max="5104" width="10.140625" style="80" customWidth="1"/>
    <col min="5105" max="5105" width="10.42578125" style="80" customWidth="1"/>
    <col min="5106" max="5109" width="0" style="80" hidden="1" customWidth="1"/>
    <col min="5110" max="5112" width="11.140625" style="80" customWidth="1"/>
    <col min="5113" max="5113" width="10.42578125" style="80" customWidth="1"/>
    <col min="5114" max="5115" width="10.28515625" style="80" customWidth="1"/>
    <col min="5116" max="5117" width="0" style="80" hidden="1" customWidth="1"/>
    <col min="5118" max="5124" width="9.42578125" style="80" customWidth="1"/>
    <col min="5125" max="5128" width="9" style="80" customWidth="1"/>
    <col min="5129" max="5324" width="9" style="80"/>
    <col min="5325" max="5325" width="4.85546875" style="80" customWidth="1"/>
    <col min="5326" max="5326" width="35.42578125" style="80" customWidth="1"/>
    <col min="5327" max="5327" width="11.5703125" style="80" customWidth="1"/>
    <col min="5328" max="5328" width="0" style="80" hidden="1" customWidth="1"/>
    <col min="5329" max="5329" width="10.85546875" style="80" customWidth="1"/>
    <col min="5330" max="5333" width="0" style="80" hidden="1" customWidth="1"/>
    <col min="5334" max="5334" width="11" style="80" customWidth="1"/>
    <col min="5335" max="5336" width="0" style="80" hidden="1" customWidth="1"/>
    <col min="5337" max="5338" width="11.140625" style="80" customWidth="1"/>
    <col min="5339" max="5340" width="8.28515625" style="80" customWidth="1"/>
    <col min="5341" max="5343" width="0" style="80" hidden="1" customWidth="1"/>
    <col min="5344" max="5344" width="11" style="80" customWidth="1"/>
    <col min="5345" max="5345" width="8.85546875" style="80" customWidth="1"/>
    <col min="5346" max="5351" width="11.140625" style="80" customWidth="1"/>
    <col min="5352" max="5352" width="12" style="80" customWidth="1"/>
    <col min="5353" max="5353" width="8.85546875" style="80" customWidth="1"/>
    <col min="5354" max="5354" width="9.42578125" style="80" customWidth="1"/>
    <col min="5355" max="5357" width="10" style="80" customWidth="1"/>
    <col min="5358" max="5359" width="0" style="80" hidden="1" customWidth="1"/>
    <col min="5360" max="5360" width="10.140625" style="80" customWidth="1"/>
    <col min="5361" max="5361" width="10.42578125" style="80" customWidth="1"/>
    <col min="5362" max="5365" width="0" style="80" hidden="1" customWidth="1"/>
    <col min="5366" max="5368" width="11.140625" style="80" customWidth="1"/>
    <col min="5369" max="5369" width="10.42578125" style="80" customWidth="1"/>
    <col min="5370" max="5371" width="10.28515625" style="80" customWidth="1"/>
    <col min="5372" max="5373" width="0" style="80" hidden="1" customWidth="1"/>
    <col min="5374" max="5380" width="9.42578125" style="80" customWidth="1"/>
    <col min="5381" max="5384" width="9" style="80" customWidth="1"/>
    <col min="5385" max="5580" width="9" style="80"/>
    <col min="5581" max="5581" width="4.85546875" style="80" customWidth="1"/>
    <col min="5582" max="5582" width="35.42578125" style="80" customWidth="1"/>
    <col min="5583" max="5583" width="11.5703125" style="80" customWidth="1"/>
    <col min="5584" max="5584" width="0" style="80" hidden="1" customWidth="1"/>
    <col min="5585" max="5585" width="10.85546875" style="80" customWidth="1"/>
    <col min="5586" max="5589" width="0" style="80" hidden="1" customWidth="1"/>
    <col min="5590" max="5590" width="11" style="80" customWidth="1"/>
    <col min="5591" max="5592" width="0" style="80" hidden="1" customWidth="1"/>
    <col min="5593" max="5594" width="11.140625" style="80" customWidth="1"/>
    <col min="5595" max="5596" width="8.28515625" style="80" customWidth="1"/>
    <col min="5597" max="5599" width="0" style="80" hidden="1" customWidth="1"/>
    <col min="5600" max="5600" width="11" style="80" customWidth="1"/>
    <col min="5601" max="5601" width="8.85546875" style="80" customWidth="1"/>
    <col min="5602" max="5607" width="11.140625" style="80" customWidth="1"/>
    <col min="5608" max="5608" width="12" style="80" customWidth="1"/>
    <col min="5609" max="5609" width="8.85546875" style="80" customWidth="1"/>
    <col min="5610" max="5610" width="9.42578125" style="80" customWidth="1"/>
    <col min="5611" max="5613" width="10" style="80" customWidth="1"/>
    <col min="5614" max="5615" width="0" style="80" hidden="1" customWidth="1"/>
    <col min="5616" max="5616" width="10.140625" style="80" customWidth="1"/>
    <col min="5617" max="5617" width="10.42578125" style="80" customWidth="1"/>
    <col min="5618" max="5621" width="0" style="80" hidden="1" customWidth="1"/>
    <col min="5622" max="5624" width="11.140625" style="80" customWidth="1"/>
    <col min="5625" max="5625" width="10.42578125" style="80" customWidth="1"/>
    <col min="5626" max="5627" width="10.28515625" style="80" customWidth="1"/>
    <col min="5628" max="5629" width="0" style="80" hidden="1" customWidth="1"/>
    <col min="5630" max="5636" width="9.42578125" style="80" customWidth="1"/>
    <col min="5637" max="5640" width="9" style="80" customWidth="1"/>
    <col min="5641" max="5836" width="9" style="80"/>
    <col min="5837" max="5837" width="4.85546875" style="80" customWidth="1"/>
    <col min="5838" max="5838" width="35.42578125" style="80" customWidth="1"/>
    <col min="5839" max="5839" width="11.5703125" style="80" customWidth="1"/>
    <col min="5840" max="5840" width="0" style="80" hidden="1" customWidth="1"/>
    <col min="5841" max="5841" width="10.85546875" style="80" customWidth="1"/>
    <col min="5842" max="5845" width="0" style="80" hidden="1" customWidth="1"/>
    <col min="5846" max="5846" width="11" style="80" customWidth="1"/>
    <col min="5847" max="5848" width="0" style="80" hidden="1" customWidth="1"/>
    <col min="5849" max="5850" width="11.140625" style="80" customWidth="1"/>
    <col min="5851" max="5852" width="8.28515625" style="80" customWidth="1"/>
    <col min="5853" max="5855" width="0" style="80" hidden="1" customWidth="1"/>
    <col min="5856" max="5856" width="11" style="80" customWidth="1"/>
    <col min="5857" max="5857" width="8.85546875" style="80" customWidth="1"/>
    <col min="5858" max="5863" width="11.140625" style="80" customWidth="1"/>
    <col min="5864" max="5864" width="12" style="80" customWidth="1"/>
    <col min="5865" max="5865" width="8.85546875" style="80" customWidth="1"/>
    <col min="5866" max="5866" width="9.42578125" style="80" customWidth="1"/>
    <col min="5867" max="5869" width="10" style="80" customWidth="1"/>
    <col min="5870" max="5871" width="0" style="80" hidden="1" customWidth="1"/>
    <col min="5872" max="5872" width="10.140625" style="80" customWidth="1"/>
    <col min="5873" max="5873" width="10.42578125" style="80" customWidth="1"/>
    <col min="5874" max="5877" width="0" style="80" hidden="1" customWidth="1"/>
    <col min="5878" max="5880" width="11.140625" style="80" customWidth="1"/>
    <col min="5881" max="5881" width="10.42578125" style="80" customWidth="1"/>
    <col min="5882" max="5883" width="10.28515625" style="80" customWidth="1"/>
    <col min="5884" max="5885" width="0" style="80" hidden="1" customWidth="1"/>
    <col min="5886" max="5892" width="9.42578125" style="80" customWidth="1"/>
    <col min="5893" max="5896" width="9" style="80" customWidth="1"/>
    <col min="5897" max="6092" width="9" style="80"/>
    <col min="6093" max="6093" width="4.85546875" style="80" customWidth="1"/>
    <col min="6094" max="6094" width="35.42578125" style="80" customWidth="1"/>
    <col min="6095" max="6095" width="11.5703125" style="80" customWidth="1"/>
    <col min="6096" max="6096" width="0" style="80" hidden="1" customWidth="1"/>
    <col min="6097" max="6097" width="10.85546875" style="80" customWidth="1"/>
    <col min="6098" max="6101" width="0" style="80" hidden="1" customWidth="1"/>
    <col min="6102" max="6102" width="11" style="80" customWidth="1"/>
    <col min="6103" max="6104" width="0" style="80" hidden="1" customWidth="1"/>
    <col min="6105" max="6106" width="11.140625" style="80" customWidth="1"/>
    <col min="6107" max="6108" width="8.28515625" style="80" customWidth="1"/>
    <col min="6109" max="6111" width="0" style="80" hidden="1" customWidth="1"/>
    <col min="6112" max="6112" width="11" style="80" customWidth="1"/>
    <col min="6113" max="6113" width="8.85546875" style="80" customWidth="1"/>
    <col min="6114" max="6119" width="11.140625" style="80" customWidth="1"/>
    <col min="6120" max="6120" width="12" style="80" customWidth="1"/>
    <col min="6121" max="6121" width="8.85546875" style="80" customWidth="1"/>
    <col min="6122" max="6122" width="9.42578125" style="80" customWidth="1"/>
    <col min="6123" max="6125" width="10" style="80" customWidth="1"/>
    <col min="6126" max="6127" width="0" style="80" hidden="1" customWidth="1"/>
    <col min="6128" max="6128" width="10.140625" style="80" customWidth="1"/>
    <col min="6129" max="6129" width="10.42578125" style="80" customWidth="1"/>
    <col min="6130" max="6133" width="0" style="80" hidden="1" customWidth="1"/>
    <col min="6134" max="6136" width="11.140625" style="80" customWidth="1"/>
    <col min="6137" max="6137" width="10.42578125" style="80" customWidth="1"/>
    <col min="6138" max="6139" width="10.28515625" style="80" customWidth="1"/>
    <col min="6140" max="6141" width="0" style="80" hidden="1" customWidth="1"/>
    <col min="6142" max="6148" width="9.42578125" style="80" customWidth="1"/>
    <col min="6149" max="6152" width="9" style="80" customWidth="1"/>
    <col min="6153" max="6348" width="9" style="80"/>
    <col min="6349" max="6349" width="4.85546875" style="80" customWidth="1"/>
    <col min="6350" max="6350" width="35.42578125" style="80" customWidth="1"/>
    <col min="6351" max="6351" width="11.5703125" style="80" customWidth="1"/>
    <col min="6352" max="6352" width="0" style="80" hidden="1" customWidth="1"/>
    <col min="6353" max="6353" width="10.85546875" style="80" customWidth="1"/>
    <col min="6354" max="6357" width="0" style="80" hidden="1" customWidth="1"/>
    <col min="6358" max="6358" width="11" style="80" customWidth="1"/>
    <col min="6359" max="6360" width="0" style="80" hidden="1" customWidth="1"/>
    <col min="6361" max="6362" width="11.140625" style="80" customWidth="1"/>
    <col min="6363" max="6364" width="8.28515625" style="80" customWidth="1"/>
    <col min="6365" max="6367" width="0" style="80" hidden="1" customWidth="1"/>
    <col min="6368" max="6368" width="11" style="80" customWidth="1"/>
    <col min="6369" max="6369" width="8.85546875" style="80" customWidth="1"/>
    <col min="6370" max="6375" width="11.140625" style="80" customWidth="1"/>
    <col min="6376" max="6376" width="12" style="80" customWidth="1"/>
    <col min="6377" max="6377" width="8.85546875" style="80" customWidth="1"/>
    <col min="6378" max="6378" width="9.42578125" style="80" customWidth="1"/>
    <col min="6379" max="6381" width="10" style="80" customWidth="1"/>
    <col min="6382" max="6383" width="0" style="80" hidden="1" customWidth="1"/>
    <col min="6384" max="6384" width="10.140625" style="80" customWidth="1"/>
    <col min="6385" max="6385" width="10.42578125" style="80" customWidth="1"/>
    <col min="6386" max="6389" width="0" style="80" hidden="1" customWidth="1"/>
    <col min="6390" max="6392" width="11.140625" style="80" customWidth="1"/>
    <col min="6393" max="6393" width="10.42578125" style="80" customWidth="1"/>
    <col min="6394" max="6395" width="10.28515625" style="80" customWidth="1"/>
    <col min="6396" max="6397" width="0" style="80" hidden="1" customWidth="1"/>
    <col min="6398" max="6404" width="9.42578125" style="80" customWidth="1"/>
    <col min="6405" max="6408" width="9" style="80" customWidth="1"/>
    <col min="6409" max="6604" width="9" style="80"/>
    <col min="6605" max="6605" width="4.85546875" style="80" customWidth="1"/>
    <col min="6606" max="6606" width="35.42578125" style="80" customWidth="1"/>
    <col min="6607" max="6607" width="11.5703125" style="80" customWidth="1"/>
    <col min="6608" max="6608" width="0" style="80" hidden="1" customWidth="1"/>
    <col min="6609" max="6609" width="10.85546875" style="80" customWidth="1"/>
    <col min="6610" max="6613" width="0" style="80" hidden="1" customWidth="1"/>
    <col min="6614" max="6614" width="11" style="80" customWidth="1"/>
    <col min="6615" max="6616" width="0" style="80" hidden="1" customWidth="1"/>
    <col min="6617" max="6618" width="11.140625" style="80" customWidth="1"/>
    <col min="6619" max="6620" width="8.28515625" style="80" customWidth="1"/>
    <col min="6621" max="6623" width="0" style="80" hidden="1" customWidth="1"/>
    <col min="6624" max="6624" width="11" style="80" customWidth="1"/>
    <col min="6625" max="6625" width="8.85546875" style="80" customWidth="1"/>
    <col min="6626" max="6631" width="11.140625" style="80" customWidth="1"/>
    <col min="6632" max="6632" width="12" style="80" customWidth="1"/>
    <col min="6633" max="6633" width="8.85546875" style="80" customWidth="1"/>
    <col min="6634" max="6634" width="9.42578125" style="80" customWidth="1"/>
    <col min="6635" max="6637" width="10" style="80" customWidth="1"/>
    <col min="6638" max="6639" width="0" style="80" hidden="1" customWidth="1"/>
    <col min="6640" max="6640" width="10.140625" style="80" customWidth="1"/>
    <col min="6641" max="6641" width="10.42578125" style="80" customWidth="1"/>
    <col min="6642" max="6645" width="0" style="80" hidden="1" customWidth="1"/>
    <col min="6646" max="6648" width="11.140625" style="80" customWidth="1"/>
    <col min="6649" max="6649" width="10.42578125" style="80" customWidth="1"/>
    <col min="6650" max="6651" width="10.28515625" style="80" customWidth="1"/>
    <col min="6652" max="6653" width="0" style="80" hidden="1" customWidth="1"/>
    <col min="6654" max="6660" width="9.42578125" style="80" customWidth="1"/>
    <col min="6661" max="6664" width="9" style="80" customWidth="1"/>
    <col min="6665" max="6860" width="9" style="80"/>
    <col min="6861" max="6861" width="4.85546875" style="80" customWidth="1"/>
    <col min="6862" max="6862" width="35.42578125" style="80" customWidth="1"/>
    <col min="6863" max="6863" width="11.5703125" style="80" customWidth="1"/>
    <col min="6864" max="6864" width="0" style="80" hidden="1" customWidth="1"/>
    <col min="6865" max="6865" width="10.85546875" style="80" customWidth="1"/>
    <col min="6866" max="6869" width="0" style="80" hidden="1" customWidth="1"/>
    <col min="6870" max="6870" width="11" style="80" customWidth="1"/>
    <col min="6871" max="6872" width="0" style="80" hidden="1" customWidth="1"/>
    <col min="6873" max="6874" width="11.140625" style="80" customWidth="1"/>
    <col min="6875" max="6876" width="8.28515625" style="80" customWidth="1"/>
    <col min="6877" max="6879" width="0" style="80" hidden="1" customWidth="1"/>
    <col min="6880" max="6880" width="11" style="80" customWidth="1"/>
    <col min="6881" max="6881" width="8.85546875" style="80" customWidth="1"/>
    <col min="6882" max="6887" width="11.140625" style="80" customWidth="1"/>
    <col min="6888" max="6888" width="12" style="80" customWidth="1"/>
    <col min="6889" max="6889" width="8.85546875" style="80" customWidth="1"/>
    <col min="6890" max="6890" width="9.42578125" style="80" customWidth="1"/>
    <col min="6891" max="6893" width="10" style="80" customWidth="1"/>
    <col min="6894" max="6895" width="0" style="80" hidden="1" customWidth="1"/>
    <col min="6896" max="6896" width="10.140625" style="80" customWidth="1"/>
    <col min="6897" max="6897" width="10.42578125" style="80" customWidth="1"/>
    <col min="6898" max="6901" width="0" style="80" hidden="1" customWidth="1"/>
    <col min="6902" max="6904" width="11.140625" style="80" customWidth="1"/>
    <col min="6905" max="6905" width="10.42578125" style="80" customWidth="1"/>
    <col min="6906" max="6907" width="10.28515625" style="80" customWidth="1"/>
    <col min="6908" max="6909" width="0" style="80" hidden="1" customWidth="1"/>
    <col min="6910" max="6916" width="9.42578125" style="80" customWidth="1"/>
    <col min="6917" max="6920" width="9" style="80" customWidth="1"/>
    <col min="6921" max="7116" width="9" style="80"/>
    <col min="7117" max="7117" width="4.85546875" style="80" customWidth="1"/>
    <col min="7118" max="7118" width="35.42578125" style="80" customWidth="1"/>
    <col min="7119" max="7119" width="11.5703125" style="80" customWidth="1"/>
    <col min="7120" max="7120" width="0" style="80" hidden="1" customWidth="1"/>
    <col min="7121" max="7121" width="10.85546875" style="80" customWidth="1"/>
    <col min="7122" max="7125" width="0" style="80" hidden="1" customWidth="1"/>
    <col min="7126" max="7126" width="11" style="80" customWidth="1"/>
    <col min="7127" max="7128" width="0" style="80" hidden="1" customWidth="1"/>
    <col min="7129" max="7130" width="11.140625" style="80" customWidth="1"/>
    <col min="7131" max="7132" width="8.28515625" style="80" customWidth="1"/>
    <col min="7133" max="7135" width="0" style="80" hidden="1" customWidth="1"/>
    <col min="7136" max="7136" width="11" style="80" customWidth="1"/>
    <col min="7137" max="7137" width="8.85546875" style="80" customWidth="1"/>
    <col min="7138" max="7143" width="11.140625" style="80" customWidth="1"/>
    <col min="7144" max="7144" width="12" style="80" customWidth="1"/>
    <col min="7145" max="7145" width="8.85546875" style="80" customWidth="1"/>
    <col min="7146" max="7146" width="9.42578125" style="80" customWidth="1"/>
    <col min="7147" max="7149" width="10" style="80" customWidth="1"/>
    <col min="7150" max="7151" width="0" style="80" hidden="1" customWidth="1"/>
    <col min="7152" max="7152" width="10.140625" style="80" customWidth="1"/>
    <col min="7153" max="7153" width="10.42578125" style="80" customWidth="1"/>
    <col min="7154" max="7157" width="0" style="80" hidden="1" customWidth="1"/>
    <col min="7158" max="7160" width="11.140625" style="80" customWidth="1"/>
    <col min="7161" max="7161" width="10.42578125" style="80" customWidth="1"/>
    <col min="7162" max="7163" width="10.28515625" style="80" customWidth="1"/>
    <col min="7164" max="7165" width="0" style="80" hidden="1" customWidth="1"/>
    <col min="7166" max="7172" width="9.42578125" style="80" customWidth="1"/>
    <col min="7173" max="7176" width="9" style="80" customWidth="1"/>
    <col min="7177" max="7372" width="9" style="80"/>
    <col min="7373" max="7373" width="4.85546875" style="80" customWidth="1"/>
    <col min="7374" max="7374" width="35.42578125" style="80" customWidth="1"/>
    <col min="7375" max="7375" width="11.5703125" style="80" customWidth="1"/>
    <col min="7376" max="7376" width="0" style="80" hidden="1" customWidth="1"/>
    <col min="7377" max="7377" width="10.85546875" style="80" customWidth="1"/>
    <col min="7378" max="7381" width="0" style="80" hidden="1" customWidth="1"/>
    <col min="7382" max="7382" width="11" style="80" customWidth="1"/>
    <col min="7383" max="7384" width="0" style="80" hidden="1" customWidth="1"/>
    <col min="7385" max="7386" width="11.140625" style="80" customWidth="1"/>
    <col min="7387" max="7388" width="8.28515625" style="80" customWidth="1"/>
    <col min="7389" max="7391" width="0" style="80" hidden="1" customWidth="1"/>
    <col min="7392" max="7392" width="11" style="80" customWidth="1"/>
    <col min="7393" max="7393" width="8.85546875" style="80" customWidth="1"/>
    <col min="7394" max="7399" width="11.140625" style="80" customWidth="1"/>
    <col min="7400" max="7400" width="12" style="80" customWidth="1"/>
    <col min="7401" max="7401" width="8.85546875" style="80" customWidth="1"/>
    <col min="7402" max="7402" width="9.42578125" style="80" customWidth="1"/>
    <col min="7403" max="7405" width="10" style="80" customWidth="1"/>
    <col min="7406" max="7407" width="0" style="80" hidden="1" customWidth="1"/>
    <col min="7408" max="7408" width="10.140625" style="80" customWidth="1"/>
    <col min="7409" max="7409" width="10.42578125" style="80" customWidth="1"/>
    <col min="7410" max="7413" width="0" style="80" hidden="1" customWidth="1"/>
    <col min="7414" max="7416" width="11.140625" style="80" customWidth="1"/>
    <col min="7417" max="7417" width="10.42578125" style="80" customWidth="1"/>
    <col min="7418" max="7419" width="10.28515625" style="80" customWidth="1"/>
    <col min="7420" max="7421" width="0" style="80" hidden="1" customWidth="1"/>
    <col min="7422" max="7428" width="9.42578125" style="80" customWidth="1"/>
    <col min="7429" max="7432" width="9" style="80" customWidth="1"/>
    <col min="7433" max="7628" width="9" style="80"/>
    <col min="7629" max="7629" width="4.85546875" style="80" customWidth="1"/>
    <col min="7630" max="7630" width="35.42578125" style="80" customWidth="1"/>
    <col min="7631" max="7631" width="11.5703125" style="80" customWidth="1"/>
    <col min="7632" max="7632" width="0" style="80" hidden="1" customWidth="1"/>
    <col min="7633" max="7633" width="10.85546875" style="80" customWidth="1"/>
    <col min="7634" max="7637" width="0" style="80" hidden="1" customWidth="1"/>
    <col min="7638" max="7638" width="11" style="80" customWidth="1"/>
    <col min="7639" max="7640" width="0" style="80" hidden="1" customWidth="1"/>
    <col min="7641" max="7642" width="11.140625" style="80" customWidth="1"/>
    <col min="7643" max="7644" width="8.28515625" style="80" customWidth="1"/>
    <col min="7645" max="7647" width="0" style="80" hidden="1" customWidth="1"/>
    <col min="7648" max="7648" width="11" style="80" customWidth="1"/>
    <col min="7649" max="7649" width="8.85546875" style="80" customWidth="1"/>
    <col min="7650" max="7655" width="11.140625" style="80" customWidth="1"/>
    <col min="7656" max="7656" width="12" style="80" customWidth="1"/>
    <col min="7657" max="7657" width="8.85546875" style="80" customWidth="1"/>
    <col min="7658" max="7658" width="9.42578125" style="80" customWidth="1"/>
    <col min="7659" max="7661" width="10" style="80" customWidth="1"/>
    <col min="7662" max="7663" width="0" style="80" hidden="1" customWidth="1"/>
    <col min="7664" max="7664" width="10.140625" style="80" customWidth="1"/>
    <col min="7665" max="7665" width="10.42578125" style="80" customWidth="1"/>
    <col min="7666" max="7669" width="0" style="80" hidden="1" customWidth="1"/>
    <col min="7670" max="7672" width="11.140625" style="80" customWidth="1"/>
    <col min="7673" max="7673" width="10.42578125" style="80" customWidth="1"/>
    <col min="7674" max="7675" width="10.28515625" style="80" customWidth="1"/>
    <col min="7676" max="7677" width="0" style="80" hidden="1" customWidth="1"/>
    <col min="7678" max="7684" width="9.42578125" style="80" customWidth="1"/>
    <col min="7685" max="7688" width="9" style="80" customWidth="1"/>
    <col min="7689" max="7884" width="9" style="80"/>
    <col min="7885" max="7885" width="4.85546875" style="80" customWidth="1"/>
    <col min="7886" max="7886" width="35.42578125" style="80" customWidth="1"/>
    <col min="7887" max="7887" width="11.5703125" style="80" customWidth="1"/>
    <col min="7888" max="7888" width="0" style="80" hidden="1" customWidth="1"/>
    <col min="7889" max="7889" width="10.85546875" style="80" customWidth="1"/>
    <col min="7890" max="7893" width="0" style="80" hidden="1" customWidth="1"/>
    <col min="7894" max="7894" width="11" style="80" customWidth="1"/>
    <col min="7895" max="7896" width="0" style="80" hidden="1" customWidth="1"/>
    <col min="7897" max="7898" width="11.140625" style="80" customWidth="1"/>
    <col min="7899" max="7900" width="8.28515625" style="80" customWidth="1"/>
    <col min="7901" max="7903" width="0" style="80" hidden="1" customWidth="1"/>
    <col min="7904" max="7904" width="11" style="80" customWidth="1"/>
    <col min="7905" max="7905" width="8.85546875" style="80" customWidth="1"/>
    <col min="7906" max="7911" width="11.140625" style="80" customWidth="1"/>
    <col min="7912" max="7912" width="12" style="80" customWidth="1"/>
    <col min="7913" max="7913" width="8.85546875" style="80" customWidth="1"/>
    <col min="7914" max="7914" width="9.42578125" style="80" customWidth="1"/>
    <col min="7915" max="7917" width="10" style="80" customWidth="1"/>
    <col min="7918" max="7919" width="0" style="80" hidden="1" customWidth="1"/>
    <col min="7920" max="7920" width="10.140625" style="80" customWidth="1"/>
    <col min="7921" max="7921" width="10.42578125" style="80" customWidth="1"/>
    <col min="7922" max="7925" width="0" style="80" hidden="1" customWidth="1"/>
    <col min="7926" max="7928" width="11.140625" style="80" customWidth="1"/>
    <col min="7929" max="7929" width="10.42578125" style="80" customWidth="1"/>
    <col min="7930" max="7931" width="10.28515625" style="80" customWidth="1"/>
    <col min="7932" max="7933" width="0" style="80" hidden="1" customWidth="1"/>
    <col min="7934" max="7940" width="9.42578125" style="80" customWidth="1"/>
    <col min="7941" max="7944" width="9" style="80" customWidth="1"/>
    <col min="7945" max="8140" width="9" style="80"/>
    <col min="8141" max="8141" width="4.85546875" style="80" customWidth="1"/>
    <col min="8142" max="8142" width="35.42578125" style="80" customWidth="1"/>
    <col min="8143" max="8143" width="11.5703125" style="80" customWidth="1"/>
    <col min="8144" max="8144" width="0" style="80" hidden="1" customWidth="1"/>
    <col min="8145" max="8145" width="10.85546875" style="80" customWidth="1"/>
    <col min="8146" max="8149" width="0" style="80" hidden="1" customWidth="1"/>
    <col min="8150" max="8150" width="11" style="80" customWidth="1"/>
    <col min="8151" max="8152" width="0" style="80" hidden="1" customWidth="1"/>
    <col min="8153" max="8154" width="11.140625" style="80" customWidth="1"/>
    <col min="8155" max="8156" width="8.28515625" style="80" customWidth="1"/>
    <col min="8157" max="8159" width="0" style="80" hidden="1" customWidth="1"/>
    <col min="8160" max="8160" width="11" style="80" customWidth="1"/>
    <col min="8161" max="8161" width="8.85546875" style="80" customWidth="1"/>
    <col min="8162" max="8167" width="11.140625" style="80" customWidth="1"/>
    <col min="8168" max="8168" width="12" style="80" customWidth="1"/>
    <col min="8169" max="8169" width="8.85546875" style="80" customWidth="1"/>
    <col min="8170" max="8170" width="9.42578125" style="80" customWidth="1"/>
    <col min="8171" max="8173" width="10" style="80" customWidth="1"/>
    <col min="8174" max="8175" width="0" style="80" hidden="1" customWidth="1"/>
    <col min="8176" max="8176" width="10.140625" style="80" customWidth="1"/>
    <col min="8177" max="8177" width="10.42578125" style="80" customWidth="1"/>
    <col min="8178" max="8181" width="0" style="80" hidden="1" customWidth="1"/>
    <col min="8182" max="8184" width="11.140625" style="80" customWidth="1"/>
    <col min="8185" max="8185" width="10.42578125" style="80" customWidth="1"/>
    <col min="8186" max="8187" width="10.28515625" style="80" customWidth="1"/>
    <col min="8188" max="8189" width="0" style="80" hidden="1" customWidth="1"/>
    <col min="8190" max="8196" width="9.42578125" style="80" customWidth="1"/>
    <col min="8197" max="8200" width="9" style="80" customWidth="1"/>
    <col min="8201" max="8396" width="9" style="80"/>
    <col min="8397" max="8397" width="4.85546875" style="80" customWidth="1"/>
    <col min="8398" max="8398" width="35.42578125" style="80" customWidth="1"/>
    <col min="8399" max="8399" width="11.5703125" style="80" customWidth="1"/>
    <col min="8400" max="8400" width="0" style="80" hidden="1" customWidth="1"/>
    <col min="8401" max="8401" width="10.85546875" style="80" customWidth="1"/>
    <col min="8402" max="8405" width="0" style="80" hidden="1" customWidth="1"/>
    <col min="8406" max="8406" width="11" style="80" customWidth="1"/>
    <col min="8407" max="8408" width="0" style="80" hidden="1" customWidth="1"/>
    <col min="8409" max="8410" width="11.140625" style="80" customWidth="1"/>
    <col min="8411" max="8412" width="8.28515625" style="80" customWidth="1"/>
    <col min="8413" max="8415" width="0" style="80" hidden="1" customWidth="1"/>
    <col min="8416" max="8416" width="11" style="80" customWidth="1"/>
    <col min="8417" max="8417" width="8.85546875" style="80" customWidth="1"/>
    <col min="8418" max="8423" width="11.140625" style="80" customWidth="1"/>
    <col min="8424" max="8424" width="12" style="80" customWidth="1"/>
    <col min="8425" max="8425" width="8.85546875" style="80" customWidth="1"/>
    <col min="8426" max="8426" width="9.42578125" style="80" customWidth="1"/>
    <col min="8427" max="8429" width="10" style="80" customWidth="1"/>
    <col min="8430" max="8431" width="0" style="80" hidden="1" customWidth="1"/>
    <col min="8432" max="8432" width="10.140625" style="80" customWidth="1"/>
    <col min="8433" max="8433" width="10.42578125" style="80" customWidth="1"/>
    <col min="8434" max="8437" width="0" style="80" hidden="1" customWidth="1"/>
    <col min="8438" max="8440" width="11.140625" style="80" customWidth="1"/>
    <col min="8441" max="8441" width="10.42578125" style="80" customWidth="1"/>
    <col min="8442" max="8443" width="10.28515625" style="80" customWidth="1"/>
    <col min="8444" max="8445" width="0" style="80" hidden="1" customWidth="1"/>
    <col min="8446" max="8452" width="9.42578125" style="80" customWidth="1"/>
    <col min="8453" max="8456" width="9" style="80" customWidth="1"/>
    <col min="8457" max="8652" width="9" style="80"/>
    <col min="8653" max="8653" width="4.85546875" style="80" customWidth="1"/>
    <col min="8654" max="8654" width="35.42578125" style="80" customWidth="1"/>
    <col min="8655" max="8655" width="11.5703125" style="80" customWidth="1"/>
    <col min="8656" max="8656" width="0" style="80" hidden="1" customWidth="1"/>
    <col min="8657" max="8657" width="10.85546875" style="80" customWidth="1"/>
    <col min="8658" max="8661" width="0" style="80" hidden="1" customWidth="1"/>
    <col min="8662" max="8662" width="11" style="80" customWidth="1"/>
    <col min="8663" max="8664" width="0" style="80" hidden="1" customWidth="1"/>
    <col min="8665" max="8666" width="11.140625" style="80" customWidth="1"/>
    <col min="8667" max="8668" width="8.28515625" style="80" customWidth="1"/>
    <col min="8669" max="8671" width="0" style="80" hidden="1" customWidth="1"/>
    <col min="8672" max="8672" width="11" style="80" customWidth="1"/>
    <col min="8673" max="8673" width="8.85546875" style="80" customWidth="1"/>
    <col min="8674" max="8679" width="11.140625" style="80" customWidth="1"/>
    <col min="8680" max="8680" width="12" style="80" customWidth="1"/>
    <col min="8681" max="8681" width="8.85546875" style="80" customWidth="1"/>
    <col min="8682" max="8682" width="9.42578125" style="80" customWidth="1"/>
    <col min="8683" max="8685" width="10" style="80" customWidth="1"/>
    <col min="8686" max="8687" width="0" style="80" hidden="1" customWidth="1"/>
    <col min="8688" max="8688" width="10.140625" style="80" customWidth="1"/>
    <col min="8689" max="8689" width="10.42578125" style="80" customWidth="1"/>
    <col min="8690" max="8693" width="0" style="80" hidden="1" customWidth="1"/>
    <col min="8694" max="8696" width="11.140625" style="80" customWidth="1"/>
    <col min="8697" max="8697" width="10.42578125" style="80" customWidth="1"/>
    <col min="8698" max="8699" width="10.28515625" style="80" customWidth="1"/>
    <col min="8700" max="8701" width="0" style="80" hidden="1" customWidth="1"/>
    <col min="8702" max="8708" width="9.42578125" style="80" customWidth="1"/>
    <col min="8709" max="8712" width="9" style="80" customWidth="1"/>
    <col min="8713" max="8908" width="9" style="80"/>
    <col min="8909" max="8909" width="4.85546875" style="80" customWidth="1"/>
    <col min="8910" max="8910" width="35.42578125" style="80" customWidth="1"/>
    <col min="8911" max="8911" width="11.5703125" style="80" customWidth="1"/>
    <col min="8912" max="8912" width="0" style="80" hidden="1" customWidth="1"/>
    <col min="8913" max="8913" width="10.85546875" style="80" customWidth="1"/>
    <col min="8914" max="8917" width="0" style="80" hidden="1" customWidth="1"/>
    <col min="8918" max="8918" width="11" style="80" customWidth="1"/>
    <col min="8919" max="8920" width="0" style="80" hidden="1" customWidth="1"/>
    <col min="8921" max="8922" width="11.140625" style="80" customWidth="1"/>
    <col min="8923" max="8924" width="8.28515625" style="80" customWidth="1"/>
    <col min="8925" max="8927" width="0" style="80" hidden="1" customWidth="1"/>
    <col min="8928" max="8928" width="11" style="80" customWidth="1"/>
    <col min="8929" max="8929" width="8.85546875" style="80" customWidth="1"/>
    <col min="8930" max="8935" width="11.140625" style="80" customWidth="1"/>
    <col min="8936" max="8936" width="12" style="80" customWidth="1"/>
    <col min="8937" max="8937" width="8.85546875" style="80" customWidth="1"/>
    <col min="8938" max="8938" width="9.42578125" style="80" customWidth="1"/>
    <col min="8939" max="8941" width="10" style="80" customWidth="1"/>
    <col min="8942" max="8943" width="0" style="80" hidden="1" customWidth="1"/>
    <col min="8944" max="8944" width="10.140625" style="80" customWidth="1"/>
    <col min="8945" max="8945" width="10.42578125" style="80" customWidth="1"/>
    <col min="8946" max="8949" width="0" style="80" hidden="1" customWidth="1"/>
    <col min="8950" max="8952" width="11.140625" style="80" customWidth="1"/>
    <col min="8953" max="8953" width="10.42578125" style="80" customWidth="1"/>
    <col min="8954" max="8955" width="10.28515625" style="80" customWidth="1"/>
    <col min="8956" max="8957" width="0" style="80" hidden="1" customWidth="1"/>
    <col min="8958" max="8964" width="9.42578125" style="80" customWidth="1"/>
    <col min="8965" max="8968" width="9" style="80" customWidth="1"/>
    <col min="8969" max="9164" width="9" style="80"/>
    <col min="9165" max="9165" width="4.85546875" style="80" customWidth="1"/>
    <col min="9166" max="9166" width="35.42578125" style="80" customWidth="1"/>
    <col min="9167" max="9167" width="11.5703125" style="80" customWidth="1"/>
    <col min="9168" max="9168" width="0" style="80" hidden="1" customWidth="1"/>
    <col min="9169" max="9169" width="10.85546875" style="80" customWidth="1"/>
    <col min="9170" max="9173" width="0" style="80" hidden="1" customWidth="1"/>
    <col min="9174" max="9174" width="11" style="80" customWidth="1"/>
    <col min="9175" max="9176" width="0" style="80" hidden="1" customWidth="1"/>
    <col min="9177" max="9178" width="11.140625" style="80" customWidth="1"/>
    <col min="9179" max="9180" width="8.28515625" style="80" customWidth="1"/>
    <col min="9181" max="9183" width="0" style="80" hidden="1" customWidth="1"/>
    <col min="9184" max="9184" width="11" style="80" customWidth="1"/>
    <col min="9185" max="9185" width="8.85546875" style="80" customWidth="1"/>
    <col min="9186" max="9191" width="11.140625" style="80" customWidth="1"/>
    <col min="9192" max="9192" width="12" style="80" customWidth="1"/>
    <col min="9193" max="9193" width="8.85546875" style="80" customWidth="1"/>
    <col min="9194" max="9194" width="9.42578125" style="80" customWidth="1"/>
    <col min="9195" max="9197" width="10" style="80" customWidth="1"/>
    <col min="9198" max="9199" width="0" style="80" hidden="1" customWidth="1"/>
    <col min="9200" max="9200" width="10.140625" style="80" customWidth="1"/>
    <col min="9201" max="9201" width="10.42578125" style="80" customWidth="1"/>
    <col min="9202" max="9205" width="0" style="80" hidden="1" customWidth="1"/>
    <col min="9206" max="9208" width="11.140625" style="80" customWidth="1"/>
    <col min="9209" max="9209" width="10.42578125" style="80" customWidth="1"/>
    <col min="9210" max="9211" width="10.28515625" style="80" customWidth="1"/>
    <col min="9212" max="9213" width="0" style="80" hidden="1" customWidth="1"/>
    <col min="9214" max="9220" width="9.42578125" style="80" customWidth="1"/>
    <col min="9221" max="9224" width="9" style="80" customWidth="1"/>
    <col min="9225" max="9420" width="9" style="80"/>
    <col min="9421" max="9421" width="4.85546875" style="80" customWidth="1"/>
    <col min="9422" max="9422" width="35.42578125" style="80" customWidth="1"/>
    <col min="9423" max="9423" width="11.5703125" style="80" customWidth="1"/>
    <col min="9424" max="9424" width="0" style="80" hidden="1" customWidth="1"/>
    <col min="9425" max="9425" width="10.85546875" style="80" customWidth="1"/>
    <col min="9426" max="9429" width="0" style="80" hidden="1" customWidth="1"/>
    <col min="9430" max="9430" width="11" style="80" customWidth="1"/>
    <col min="9431" max="9432" width="0" style="80" hidden="1" customWidth="1"/>
    <col min="9433" max="9434" width="11.140625" style="80" customWidth="1"/>
    <col min="9435" max="9436" width="8.28515625" style="80" customWidth="1"/>
    <col min="9437" max="9439" width="0" style="80" hidden="1" customWidth="1"/>
    <col min="9440" max="9440" width="11" style="80" customWidth="1"/>
    <col min="9441" max="9441" width="8.85546875" style="80" customWidth="1"/>
    <col min="9442" max="9447" width="11.140625" style="80" customWidth="1"/>
    <col min="9448" max="9448" width="12" style="80" customWidth="1"/>
    <col min="9449" max="9449" width="8.85546875" style="80" customWidth="1"/>
    <col min="9450" max="9450" width="9.42578125" style="80" customWidth="1"/>
    <col min="9451" max="9453" width="10" style="80" customWidth="1"/>
    <col min="9454" max="9455" width="0" style="80" hidden="1" customWidth="1"/>
    <col min="9456" max="9456" width="10.140625" style="80" customWidth="1"/>
    <col min="9457" max="9457" width="10.42578125" style="80" customWidth="1"/>
    <col min="9458" max="9461" width="0" style="80" hidden="1" customWidth="1"/>
    <col min="9462" max="9464" width="11.140625" style="80" customWidth="1"/>
    <col min="9465" max="9465" width="10.42578125" style="80" customWidth="1"/>
    <col min="9466" max="9467" width="10.28515625" style="80" customWidth="1"/>
    <col min="9468" max="9469" width="0" style="80" hidden="1" customWidth="1"/>
    <col min="9470" max="9476" width="9.42578125" style="80" customWidth="1"/>
    <col min="9477" max="9480" width="9" style="80" customWidth="1"/>
    <col min="9481" max="9676" width="9" style="80"/>
    <col min="9677" max="9677" width="4.85546875" style="80" customWidth="1"/>
    <col min="9678" max="9678" width="35.42578125" style="80" customWidth="1"/>
    <col min="9679" max="9679" width="11.5703125" style="80" customWidth="1"/>
    <col min="9680" max="9680" width="0" style="80" hidden="1" customWidth="1"/>
    <col min="9681" max="9681" width="10.85546875" style="80" customWidth="1"/>
    <col min="9682" max="9685" width="0" style="80" hidden="1" customWidth="1"/>
    <col min="9686" max="9686" width="11" style="80" customWidth="1"/>
    <col min="9687" max="9688" width="0" style="80" hidden="1" customWidth="1"/>
    <col min="9689" max="9690" width="11.140625" style="80" customWidth="1"/>
    <col min="9691" max="9692" width="8.28515625" style="80" customWidth="1"/>
    <col min="9693" max="9695" width="0" style="80" hidden="1" customWidth="1"/>
    <col min="9696" max="9696" width="11" style="80" customWidth="1"/>
    <col min="9697" max="9697" width="8.85546875" style="80" customWidth="1"/>
    <col min="9698" max="9703" width="11.140625" style="80" customWidth="1"/>
    <col min="9704" max="9704" width="12" style="80" customWidth="1"/>
    <col min="9705" max="9705" width="8.85546875" style="80" customWidth="1"/>
    <col min="9706" max="9706" width="9.42578125" style="80" customWidth="1"/>
    <col min="9707" max="9709" width="10" style="80" customWidth="1"/>
    <col min="9710" max="9711" width="0" style="80" hidden="1" customWidth="1"/>
    <col min="9712" max="9712" width="10.140625" style="80" customWidth="1"/>
    <col min="9713" max="9713" width="10.42578125" style="80" customWidth="1"/>
    <col min="9714" max="9717" width="0" style="80" hidden="1" customWidth="1"/>
    <col min="9718" max="9720" width="11.140625" style="80" customWidth="1"/>
    <col min="9721" max="9721" width="10.42578125" style="80" customWidth="1"/>
    <col min="9722" max="9723" width="10.28515625" style="80" customWidth="1"/>
    <col min="9724" max="9725" width="0" style="80" hidden="1" customWidth="1"/>
    <col min="9726" max="9732" width="9.42578125" style="80" customWidth="1"/>
    <col min="9733" max="9736" width="9" style="80" customWidth="1"/>
    <col min="9737" max="9932" width="9" style="80"/>
    <col min="9933" max="9933" width="4.85546875" style="80" customWidth="1"/>
    <col min="9934" max="9934" width="35.42578125" style="80" customWidth="1"/>
    <col min="9935" max="9935" width="11.5703125" style="80" customWidth="1"/>
    <col min="9936" max="9936" width="0" style="80" hidden="1" customWidth="1"/>
    <col min="9937" max="9937" width="10.85546875" style="80" customWidth="1"/>
    <col min="9938" max="9941" width="0" style="80" hidden="1" customWidth="1"/>
    <col min="9942" max="9942" width="11" style="80" customWidth="1"/>
    <col min="9943" max="9944" width="0" style="80" hidden="1" customWidth="1"/>
    <col min="9945" max="9946" width="11.140625" style="80" customWidth="1"/>
    <col min="9947" max="9948" width="8.28515625" style="80" customWidth="1"/>
    <col min="9949" max="9951" width="0" style="80" hidden="1" customWidth="1"/>
    <col min="9952" max="9952" width="11" style="80" customWidth="1"/>
    <col min="9953" max="9953" width="8.85546875" style="80" customWidth="1"/>
    <col min="9954" max="9959" width="11.140625" style="80" customWidth="1"/>
    <col min="9960" max="9960" width="12" style="80" customWidth="1"/>
    <col min="9961" max="9961" width="8.85546875" style="80" customWidth="1"/>
    <col min="9962" max="9962" width="9.42578125" style="80" customWidth="1"/>
    <col min="9963" max="9965" width="10" style="80" customWidth="1"/>
    <col min="9966" max="9967" width="0" style="80" hidden="1" customWidth="1"/>
    <col min="9968" max="9968" width="10.140625" style="80" customWidth="1"/>
    <col min="9969" max="9969" width="10.42578125" style="80" customWidth="1"/>
    <col min="9970" max="9973" width="0" style="80" hidden="1" customWidth="1"/>
    <col min="9974" max="9976" width="11.140625" style="80" customWidth="1"/>
    <col min="9977" max="9977" width="10.42578125" style="80" customWidth="1"/>
    <col min="9978" max="9979" width="10.28515625" style="80" customWidth="1"/>
    <col min="9980" max="9981" width="0" style="80" hidden="1" customWidth="1"/>
    <col min="9982" max="9988" width="9.42578125" style="80" customWidth="1"/>
    <col min="9989" max="9992" width="9" style="80" customWidth="1"/>
    <col min="9993" max="10188" width="9" style="80"/>
    <col min="10189" max="10189" width="4.85546875" style="80" customWidth="1"/>
    <col min="10190" max="10190" width="35.42578125" style="80" customWidth="1"/>
    <col min="10191" max="10191" width="11.5703125" style="80" customWidth="1"/>
    <col min="10192" max="10192" width="0" style="80" hidden="1" customWidth="1"/>
    <col min="10193" max="10193" width="10.85546875" style="80" customWidth="1"/>
    <col min="10194" max="10197" width="0" style="80" hidden="1" customWidth="1"/>
    <col min="10198" max="10198" width="11" style="80" customWidth="1"/>
    <col min="10199" max="10200" width="0" style="80" hidden="1" customWidth="1"/>
    <col min="10201" max="10202" width="11.140625" style="80" customWidth="1"/>
    <col min="10203" max="10204" width="8.28515625" style="80" customWidth="1"/>
    <col min="10205" max="10207" width="0" style="80" hidden="1" customWidth="1"/>
    <col min="10208" max="10208" width="11" style="80" customWidth="1"/>
    <col min="10209" max="10209" width="8.85546875" style="80" customWidth="1"/>
    <col min="10210" max="10215" width="11.140625" style="80" customWidth="1"/>
    <col min="10216" max="10216" width="12" style="80" customWidth="1"/>
    <col min="10217" max="10217" width="8.85546875" style="80" customWidth="1"/>
    <col min="10218" max="10218" width="9.42578125" style="80" customWidth="1"/>
    <col min="10219" max="10221" width="10" style="80" customWidth="1"/>
    <col min="10222" max="10223" width="0" style="80" hidden="1" customWidth="1"/>
    <col min="10224" max="10224" width="10.140625" style="80" customWidth="1"/>
    <col min="10225" max="10225" width="10.42578125" style="80" customWidth="1"/>
    <col min="10226" max="10229" width="0" style="80" hidden="1" customWidth="1"/>
    <col min="10230" max="10232" width="11.140625" style="80" customWidth="1"/>
    <col min="10233" max="10233" width="10.42578125" style="80" customWidth="1"/>
    <col min="10234" max="10235" width="10.28515625" style="80" customWidth="1"/>
    <col min="10236" max="10237" width="0" style="80" hidden="1" customWidth="1"/>
    <col min="10238" max="10244" width="9.42578125" style="80" customWidth="1"/>
    <col min="10245" max="10248" width="9" style="80" customWidth="1"/>
    <col min="10249" max="10444" width="9" style="80"/>
    <col min="10445" max="10445" width="4.85546875" style="80" customWidth="1"/>
    <col min="10446" max="10446" width="35.42578125" style="80" customWidth="1"/>
    <col min="10447" max="10447" width="11.5703125" style="80" customWidth="1"/>
    <col min="10448" max="10448" width="0" style="80" hidden="1" customWidth="1"/>
    <col min="10449" max="10449" width="10.85546875" style="80" customWidth="1"/>
    <col min="10450" max="10453" width="0" style="80" hidden="1" customWidth="1"/>
    <col min="10454" max="10454" width="11" style="80" customWidth="1"/>
    <col min="10455" max="10456" width="0" style="80" hidden="1" customWidth="1"/>
    <col min="10457" max="10458" width="11.140625" style="80" customWidth="1"/>
    <col min="10459" max="10460" width="8.28515625" style="80" customWidth="1"/>
    <col min="10461" max="10463" width="0" style="80" hidden="1" customWidth="1"/>
    <col min="10464" max="10464" width="11" style="80" customWidth="1"/>
    <col min="10465" max="10465" width="8.85546875" style="80" customWidth="1"/>
    <col min="10466" max="10471" width="11.140625" style="80" customWidth="1"/>
    <col min="10472" max="10472" width="12" style="80" customWidth="1"/>
    <col min="10473" max="10473" width="8.85546875" style="80" customWidth="1"/>
    <col min="10474" max="10474" width="9.42578125" style="80" customWidth="1"/>
    <col min="10475" max="10477" width="10" style="80" customWidth="1"/>
    <col min="10478" max="10479" width="0" style="80" hidden="1" customWidth="1"/>
    <col min="10480" max="10480" width="10.140625" style="80" customWidth="1"/>
    <col min="10481" max="10481" width="10.42578125" style="80" customWidth="1"/>
    <col min="10482" max="10485" width="0" style="80" hidden="1" customWidth="1"/>
    <col min="10486" max="10488" width="11.140625" style="80" customWidth="1"/>
    <col min="10489" max="10489" width="10.42578125" style="80" customWidth="1"/>
    <col min="10490" max="10491" width="10.28515625" style="80" customWidth="1"/>
    <col min="10492" max="10493" width="0" style="80" hidden="1" customWidth="1"/>
    <col min="10494" max="10500" width="9.42578125" style="80" customWidth="1"/>
    <col min="10501" max="10504" width="9" style="80" customWidth="1"/>
    <col min="10505" max="10700" width="9" style="80"/>
    <col min="10701" max="10701" width="4.85546875" style="80" customWidth="1"/>
    <col min="10702" max="10702" width="35.42578125" style="80" customWidth="1"/>
    <col min="10703" max="10703" width="11.5703125" style="80" customWidth="1"/>
    <col min="10704" max="10704" width="0" style="80" hidden="1" customWidth="1"/>
    <col min="10705" max="10705" width="10.85546875" style="80" customWidth="1"/>
    <col min="10706" max="10709" width="0" style="80" hidden="1" customWidth="1"/>
    <col min="10710" max="10710" width="11" style="80" customWidth="1"/>
    <col min="10711" max="10712" width="0" style="80" hidden="1" customWidth="1"/>
    <col min="10713" max="10714" width="11.140625" style="80" customWidth="1"/>
    <col min="10715" max="10716" width="8.28515625" style="80" customWidth="1"/>
    <col min="10717" max="10719" width="0" style="80" hidden="1" customWidth="1"/>
    <col min="10720" max="10720" width="11" style="80" customWidth="1"/>
    <col min="10721" max="10721" width="8.85546875" style="80" customWidth="1"/>
    <col min="10722" max="10727" width="11.140625" style="80" customWidth="1"/>
    <col min="10728" max="10728" width="12" style="80" customWidth="1"/>
    <col min="10729" max="10729" width="8.85546875" style="80" customWidth="1"/>
    <col min="10730" max="10730" width="9.42578125" style="80" customWidth="1"/>
    <col min="10731" max="10733" width="10" style="80" customWidth="1"/>
    <col min="10734" max="10735" width="0" style="80" hidden="1" customWidth="1"/>
    <col min="10736" max="10736" width="10.140625" style="80" customWidth="1"/>
    <col min="10737" max="10737" width="10.42578125" style="80" customWidth="1"/>
    <col min="10738" max="10741" width="0" style="80" hidden="1" customWidth="1"/>
    <col min="10742" max="10744" width="11.140625" style="80" customWidth="1"/>
    <col min="10745" max="10745" width="10.42578125" style="80" customWidth="1"/>
    <col min="10746" max="10747" width="10.28515625" style="80" customWidth="1"/>
    <col min="10748" max="10749" width="0" style="80" hidden="1" customWidth="1"/>
    <col min="10750" max="10756" width="9.42578125" style="80" customWidth="1"/>
    <col min="10757" max="10760" width="9" style="80" customWidth="1"/>
    <col min="10761" max="10956" width="9" style="80"/>
    <col min="10957" max="10957" width="4.85546875" style="80" customWidth="1"/>
    <col min="10958" max="10958" width="35.42578125" style="80" customWidth="1"/>
    <col min="10959" max="10959" width="11.5703125" style="80" customWidth="1"/>
    <col min="10960" max="10960" width="0" style="80" hidden="1" customWidth="1"/>
    <col min="10961" max="10961" width="10.85546875" style="80" customWidth="1"/>
    <col min="10962" max="10965" width="0" style="80" hidden="1" customWidth="1"/>
    <col min="10966" max="10966" width="11" style="80" customWidth="1"/>
    <col min="10967" max="10968" width="0" style="80" hidden="1" customWidth="1"/>
    <col min="10969" max="10970" width="11.140625" style="80" customWidth="1"/>
    <col min="10971" max="10972" width="8.28515625" style="80" customWidth="1"/>
    <col min="10973" max="10975" width="0" style="80" hidden="1" customWidth="1"/>
    <col min="10976" max="10976" width="11" style="80" customWidth="1"/>
    <col min="10977" max="10977" width="8.85546875" style="80" customWidth="1"/>
    <col min="10978" max="10983" width="11.140625" style="80" customWidth="1"/>
    <col min="10984" max="10984" width="12" style="80" customWidth="1"/>
    <col min="10985" max="10985" width="8.85546875" style="80" customWidth="1"/>
    <col min="10986" max="10986" width="9.42578125" style="80" customWidth="1"/>
    <col min="10987" max="10989" width="10" style="80" customWidth="1"/>
    <col min="10990" max="10991" width="0" style="80" hidden="1" customWidth="1"/>
    <col min="10992" max="10992" width="10.140625" style="80" customWidth="1"/>
    <col min="10993" max="10993" width="10.42578125" style="80" customWidth="1"/>
    <col min="10994" max="10997" width="0" style="80" hidden="1" customWidth="1"/>
    <col min="10998" max="11000" width="11.140625" style="80" customWidth="1"/>
    <col min="11001" max="11001" width="10.42578125" style="80" customWidth="1"/>
    <col min="11002" max="11003" width="10.28515625" style="80" customWidth="1"/>
    <col min="11004" max="11005" width="0" style="80" hidden="1" customWidth="1"/>
    <col min="11006" max="11012" width="9.42578125" style="80" customWidth="1"/>
    <col min="11013" max="11016" width="9" style="80" customWidth="1"/>
    <col min="11017" max="11212" width="9" style="80"/>
    <col min="11213" max="11213" width="4.85546875" style="80" customWidth="1"/>
    <col min="11214" max="11214" width="35.42578125" style="80" customWidth="1"/>
    <col min="11215" max="11215" width="11.5703125" style="80" customWidth="1"/>
    <col min="11216" max="11216" width="0" style="80" hidden="1" customWidth="1"/>
    <col min="11217" max="11217" width="10.85546875" style="80" customWidth="1"/>
    <col min="11218" max="11221" width="0" style="80" hidden="1" customWidth="1"/>
    <col min="11222" max="11222" width="11" style="80" customWidth="1"/>
    <col min="11223" max="11224" width="0" style="80" hidden="1" customWidth="1"/>
    <col min="11225" max="11226" width="11.140625" style="80" customWidth="1"/>
    <col min="11227" max="11228" width="8.28515625" style="80" customWidth="1"/>
    <col min="11229" max="11231" width="0" style="80" hidden="1" customWidth="1"/>
    <col min="11232" max="11232" width="11" style="80" customWidth="1"/>
    <col min="11233" max="11233" width="8.85546875" style="80" customWidth="1"/>
    <col min="11234" max="11239" width="11.140625" style="80" customWidth="1"/>
    <col min="11240" max="11240" width="12" style="80" customWidth="1"/>
    <col min="11241" max="11241" width="8.85546875" style="80" customWidth="1"/>
    <col min="11242" max="11242" width="9.42578125" style="80" customWidth="1"/>
    <col min="11243" max="11245" width="10" style="80" customWidth="1"/>
    <col min="11246" max="11247" width="0" style="80" hidden="1" customWidth="1"/>
    <col min="11248" max="11248" width="10.140625" style="80" customWidth="1"/>
    <col min="11249" max="11249" width="10.42578125" style="80" customWidth="1"/>
    <col min="11250" max="11253" width="0" style="80" hidden="1" customWidth="1"/>
    <col min="11254" max="11256" width="11.140625" style="80" customWidth="1"/>
    <col min="11257" max="11257" width="10.42578125" style="80" customWidth="1"/>
    <col min="11258" max="11259" width="10.28515625" style="80" customWidth="1"/>
    <col min="11260" max="11261" width="0" style="80" hidden="1" customWidth="1"/>
    <col min="11262" max="11268" width="9.42578125" style="80" customWidth="1"/>
    <col min="11269" max="11272" width="9" style="80" customWidth="1"/>
    <col min="11273" max="11468" width="9" style="80"/>
    <col min="11469" max="11469" width="4.85546875" style="80" customWidth="1"/>
    <col min="11470" max="11470" width="35.42578125" style="80" customWidth="1"/>
    <col min="11471" max="11471" width="11.5703125" style="80" customWidth="1"/>
    <col min="11472" max="11472" width="0" style="80" hidden="1" customWidth="1"/>
    <col min="11473" max="11473" width="10.85546875" style="80" customWidth="1"/>
    <col min="11474" max="11477" width="0" style="80" hidden="1" customWidth="1"/>
    <col min="11478" max="11478" width="11" style="80" customWidth="1"/>
    <col min="11479" max="11480" width="0" style="80" hidden="1" customWidth="1"/>
    <col min="11481" max="11482" width="11.140625" style="80" customWidth="1"/>
    <col min="11483" max="11484" width="8.28515625" style="80" customWidth="1"/>
    <col min="11485" max="11487" width="0" style="80" hidden="1" customWidth="1"/>
    <col min="11488" max="11488" width="11" style="80" customWidth="1"/>
    <col min="11489" max="11489" width="8.85546875" style="80" customWidth="1"/>
    <col min="11490" max="11495" width="11.140625" style="80" customWidth="1"/>
    <col min="11496" max="11496" width="12" style="80" customWidth="1"/>
    <col min="11497" max="11497" width="8.85546875" style="80" customWidth="1"/>
    <col min="11498" max="11498" width="9.42578125" style="80" customWidth="1"/>
    <col min="11499" max="11501" width="10" style="80" customWidth="1"/>
    <col min="11502" max="11503" width="0" style="80" hidden="1" customWidth="1"/>
    <col min="11504" max="11504" width="10.140625" style="80" customWidth="1"/>
    <col min="11505" max="11505" width="10.42578125" style="80" customWidth="1"/>
    <col min="11506" max="11509" width="0" style="80" hidden="1" customWidth="1"/>
    <col min="11510" max="11512" width="11.140625" style="80" customWidth="1"/>
    <col min="11513" max="11513" width="10.42578125" style="80" customWidth="1"/>
    <col min="11514" max="11515" width="10.28515625" style="80" customWidth="1"/>
    <col min="11516" max="11517" width="0" style="80" hidden="1" customWidth="1"/>
    <col min="11518" max="11524" width="9.42578125" style="80" customWidth="1"/>
    <col min="11525" max="11528" width="9" style="80" customWidth="1"/>
    <col min="11529" max="11724" width="9" style="80"/>
    <col min="11725" max="11725" width="4.85546875" style="80" customWidth="1"/>
    <col min="11726" max="11726" width="35.42578125" style="80" customWidth="1"/>
    <col min="11727" max="11727" width="11.5703125" style="80" customWidth="1"/>
    <col min="11728" max="11728" width="0" style="80" hidden="1" customWidth="1"/>
    <col min="11729" max="11729" width="10.85546875" style="80" customWidth="1"/>
    <col min="11730" max="11733" width="0" style="80" hidden="1" customWidth="1"/>
    <col min="11734" max="11734" width="11" style="80" customWidth="1"/>
    <col min="11735" max="11736" width="0" style="80" hidden="1" customWidth="1"/>
    <col min="11737" max="11738" width="11.140625" style="80" customWidth="1"/>
    <col min="11739" max="11740" width="8.28515625" style="80" customWidth="1"/>
    <col min="11741" max="11743" width="0" style="80" hidden="1" customWidth="1"/>
    <col min="11744" max="11744" width="11" style="80" customWidth="1"/>
    <col min="11745" max="11745" width="8.85546875" style="80" customWidth="1"/>
    <col min="11746" max="11751" width="11.140625" style="80" customWidth="1"/>
    <col min="11752" max="11752" width="12" style="80" customWidth="1"/>
    <col min="11753" max="11753" width="8.85546875" style="80" customWidth="1"/>
    <col min="11754" max="11754" width="9.42578125" style="80" customWidth="1"/>
    <col min="11755" max="11757" width="10" style="80" customWidth="1"/>
    <col min="11758" max="11759" width="0" style="80" hidden="1" customWidth="1"/>
    <col min="11760" max="11760" width="10.140625" style="80" customWidth="1"/>
    <col min="11761" max="11761" width="10.42578125" style="80" customWidth="1"/>
    <col min="11762" max="11765" width="0" style="80" hidden="1" customWidth="1"/>
    <col min="11766" max="11768" width="11.140625" style="80" customWidth="1"/>
    <col min="11769" max="11769" width="10.42578125" style="80" customWidth="1"/>
    <col min="11770" max="11771" width="10.28515625" style="80" customWidth="1"/>
    <col min="11772" max="11773" width="0" style="80" hidden="1" customWidth="1"/>
    <col min="11774" max="11780" width="9.42578125" style="80" customWidth="1"/>
    <col min="11781" max="11784" width="9" style="80" customWidth="1"/>
    <col min="11785" max="11980" width="9" style="80"/>
    <col min="11981" max="11981" width="4.85546875" style="80" customWidth="1"/>
    <col min="11982" max="11982" width="35.42578125" style="80" customWidth="1"/>
    <col min="11983" max="11983" width="11.5703125" style="80" customWidth="1"/>
    <col min="11984" max="11984" width="0" style="80" hidden="1" customWidth="1"/>
    <col min="11985" max="11985" width="10.85546875" style="80" customWidth="1"/>
    <col min="11986" max="11989" width="0" style="80" hidden="1" customWidth="1"/>
    <col min="11990" max="11990" width="11" style="80" customWidth="1"/>
    <col min="11991" max="11992" width="0" style="80" hidden="1" customWidth="1"/>
    <col min="11993" max="11994" width="11.140625" style="80" customWidth="1"/>
    <col min="11995" max="11996" width="8.28515625" style="80" customWidth="1"/>
    <col min="11997" max="11999" width="0" style="80" hidden="1" customWidth="1"/>
    <col min="12000" max="12000" width="11" style="80" customWidth="1"/>
    <col min="12001" max="12001" width="8.85546875" style="80" customWidth="1"/>
    <col min="12002" max="12007" width="11.140625" style="80" customWidth="1"/>
    <col min="12008" max="12008" width="12" style="80" customWidth="1"/>
    <col min="12009" max="12009" width="8.85546875" style="80" customWidth="1"/>
    <col min="12010" max="12010" width="9.42578125" style="80" customWidth="1"/>
    <col min="12011" max="12013" width="10" style="80" customWidth="1"/>
    <col min="12014" max="12015" width="0" style="80" hidden="1" customWidth="1"/>
    <col min="12016" max="12016" width="10.140625" style="80" customWidth="1"/>
    <col min="12017" max="12017" width="10.42578125" style="80" customWidth="1"/>
    <col min="12018" max="12021" width="0" style="80" hidden="1" customWidth="1"/>
    <col min="12022" max="12024" width="11.140625" style="80" customWidth="1"/>
    <col min="12025" max="12025" width="10.42578125" style="80" customWidth="1"/>
    <col min="12026" max="12027" width="10.28515625" style="80" customWidth="1"/>
    <col min="12028" max="12029" width="0" style="80" hidden="1" customWidth="1"/>
    <col min="12030" max="12036" width="9.42578125" style="80" customWidth="1"/>
    <col min="12037" max="12040" width="9" style="80" customWidth="1"/>
    <col min="12041" max="12236" width="9" style="80"/>
    <col min="12237" max="12237" width="4.85546875" style="80" customWidth="1"/>
    <col min="12238" max="12238" width="35.42578125" style="80" customWidth="1"/>
    <col min="12239" max="12239" width="11.5703125" style="80" customWidth="1"/>
    <col min="12240" max="12240" width="0" style="80" hidden="1" customWidth="1"/>
    <col min="12241" max="12241" width="10.85546875" style="80" customWidth="1"/>
    <col min="12242" max="12245" width="0" style="80" hidden="1" customWidth="1"/>
    <col min="12246" max="12246" width="11" style="80" customWidth="1"/>
    <col min="12247" max="12248" width="0" style="80" hidden="1" customWidth="1"/>
    <col min="12249" max="12250" width="11.140625" style="80" customWidth="1"/>
    <col min="12251" max="12252" width="8.28515625" style="80" customWidth="1"/>
    <col min="12253" max="12255" width="0" style="80" hidden="1" customWidth="1"/>
    <col min="12256" max="12256" width="11" style="80" customWidth="1"/>
    <col min="12257" max="12257" width="8.85546875" style="80" customWidth="1"/>
    <col min="12258" max="12263" width="11.140625" style="80" customWidth="1"/>
    <col min="12264" max="12264" width="12" style="80" customWidth="1"/>
    <col min="12265" max="12265" width="8.85546875" style="80" customWidth="1"/>
    <col min="12266" max="12266" width="9.42578125" style="80" customWidth="1"/>
    <col min="12267" max="12269" width="10" style="80" customWidth="1"/>
    <col min="12270" max="12271" width="0" style="80" hidden="1" customWidth="1"/>
    <col min="12272" max="12272" width="10.140625" style="80" customWidth="1"/>
    <col min="12273" max="12273" width="10.42578125" style="80" customWidth="1"/>
    <col min="12274" max="12277" width="0" style="80" hidden="1" customWidth="1"/>
    <col min="12278" max="12280" width="11.140625" style="80" customWidth="1"/>
    <col min="12281" max="12281" width="10.42578125" style="80" customWidth="1"/>
    <col min="12282" max="12283" width="10.28515625" style="80" customWidth="1"/>
    <col min="12284" max="12285" width="0" style="80" hidden="1" customWidth="1"/>
    <col min="12286" max="12292" width="9.42578125" style="80" customWidth="1"/>
    <col min="12293" max="12296" width="9" style="80" customWidth="1"/>
    <col min="12297" max="12492" width="9" style="80"/>
    <col min="12493" max="12493" width="4.85546875" style="80" customWidth="1"/>
    <col min="12494" max="12494" width="35.42578125" style="80" customWidth="1"/>
    <col min="12495" max="12495" width="11.5703125" style="80" customWidth="1"/>
    <col min="12496" max="12496" width="0" style="80" hidden="1" customWidth="1"/>
    <col min="12497" max="12497" width="10.85546875" style="80" customWidth="1"/>
    <col min="12498" max="12501" width="0" style="80" hidden="1" customWidth="1"/>
    <col min="12502" max="12502" width="11" style="80" customWidth="1"/>
    <col min="12503" max="12504" width="0" style="80" hidden="1" customWidth="1"/>
    <col min="12505" max="12506" width="11.140625" style="80" customWidth="1"/>
    <col min="12507" max="12508" width="8.28515625" style="80" customWidth="1"/>
    <col min="12509" max="12511" width="0" style="80" hidden="1" customWidth="1"/>
    <col min="12512" max="12512" width="11" style="80" customWidth="1"/>
    <col min="12513" max="12513" width="8.85546875" style="80" customWidth="1"/>
    <col min="12514" max="12519" width="11.140625" style="80" customWidth="1"/>
    <col min="12520" max="12520" width="12" style="80" customWidth="1"/>
    <col min="12521" max="12521" width="8.85546875" style="80" customWidth="1"/>
    <col min="12522" max="12522" width="9.42578125" style="80" customWidth="1"/>
    <col min="12523" max="12525" width="10" style="80" customWidth="1"/>
    <col min="12526" max="12527" width="0" style="80" hidden="1" customWidth="1"/>
    <col min="12528" max="12528" width="10.140625" style="80" customWidth="1"/>
    <col min="12529" max="12529" width="10.42578125" style="80" customWidth="1"/>
    <col min="12530" max="12533" width="0" style="80" hidden="1" customWidth="1"/>
    <col min="12534" max="12536" width="11.140625" style="80" customWidth="1"/>
    <col min="12537" max="12537" width="10.42578125" style="80" customWidth="1"/>
    <col min="12538" max="12539" width="10.28515625" style="80" customWidth="1"/>
    <col min="12540" max="12541" width="0" style="80" hidden="1" customWidth="1"/>
    <col min="12542" max="12548" width="9.42578125" style="80" customWidth="1"/>
    <col min="12549" max="12552" width="9" style="80" customWidth="1"/>
    <col min="12553" max="12748" width="9" style="80"/>
    <col min="12749" max="12749" width="4.85546875" style="80" customWidth="1"/>
    <col min="12750" max="12750" width="35.42578125" style="80" customWidth="1"/>
    <col min="12751" max="12751" width="11.5703125" style="80" customWidth="1"/>
    <col min="12752" max="12752" width="0" style="80" hidden="1" customWidth="1"/>
    <col min="12753" max="12753" width="10.85546875" style="80" customWidth="1"/>
    <col min="12754" max="12757" width="0" style="80" hidden="1" customWidth="1"/>
    <col min="12758" max="12758" width="11" style="80" customWidth="1"/>
    <col min="12759" max="12760" width="0" style="80" hidden="1" customWidth="1"/>
    <col min="12761" max="12762" width="11.140625" style="80" customWidth="1"/>
    <col min="12763" max="12764" width="8.28515625" style="80" customWidth="1"/>
    <col min="12765" max="12767" width="0" style="80" hidden="1" customWidth="1"/>
    <col min="12768" max="12768" width="11" style="80" customWidth="1"/>
    <col min="12769" max="12769" width="8.85546875" style="80" customWidth="1"/>
    <col min="12770" max="12775" width="11.140625" style="80" customWidth="1"/>
    <col min="12776" max="12776" width="12" style="80" customWidth="1"/>
    <col min="12777" max="12777" width="8.85546875" style="80" customWidth="1"/>
    <col min="12778" max="12778" width="9.42578125" style="80" customWidth="1"/>
    <col min="12779" max="12781" width="10" style="80" customWidth="1"/>
    <col min="12782" max="12783" width="0" style="80" hidden="1" customWidth="1"/>
    <col min="12784" max="12784" width="10.140625" style="80" customWidth="1"/>
    <col min="12785" max="12785" width="10.42578125" style="80" customWidth="1"/>
    <col min="12786" max="12789" width="0" style="80" hidden="1" customWidth="1"/>
    <col min="12790" max="12792" width="11.140625" style="80" customWidth="1"/>
    <col min="12793" max="12793" width="10.42578125" style="80" customWidth="1"/>
    <col min="12794" max="12795" width="10.28515625" style="80" customWidth="1"/>
    <col min="12796" max="12797" width="0" style="80" hidden="1" customWidth="1"/>
    <col min="12798" max="12804" width="9.42578125" style="80" customWidth="1"/>
    <col min="12805" max="12808" width="9" style="80" customWidth="1"/>
    <col min="12809" max="13004" width="9" style="80"/>
    <col min="13005" max="13005" width="4.85546875" style="80" customWidth="1"/>
    <col min="13006" max="13006" width="35.42578125" style="80" customWidth="1"/>
    <col min="13007" max="13007" width="11.5703125" style="80" customWidth="1"/>
    <col min="13008" max="13008" width="0" style="80" hidden="1" customWidth="1"/>
    <col min="13009" max="13009" width="10.85546875" style="80" customWidth="1"/>
    <col min="13010" max="13013" width="0" style="80" hidden="1" customWidth="1"/>
    <col min="13014" max="13014" width="11" style="80" customWidth="1"/>
    <col min="13015" max="13016" width="0" style="80" hidden="1" customWidth="1"/>
    <col min="13017" max="13018" width="11.140625" style="80" customWidth="1"/>
    <col min="13019" max="13020" width="8.28515625" style="80" customWidth="1"/>
    <col min="13021" max="13023" width="0" style="80" hidden="1" customWidth="1"/>
    <col min="13024" max="13024" width="11" style="80" customWidth="1"/>
    <col min="13025" max="13025" width="8.85546875" style="80" customWidth="1"/>
    <col min="13026" max="13031" width="11.140625" style="80" customWidth="1"/>
    <col min="13032" max="13032" width="12" style="80" customWidth="1"/>
    <col min="13033" max="13033" width="8.85546875" style="80" customWidth="1"/>
    <col min="13034" max="13034" width="9.42578125" style="80" customWidth="1"/>
    <col min="13035" max="13037" width="10" style="80" customWidth="1"/>
    <col min="13038" max="13039" width="0" style="80" hidden="1" customWidth="1"/>
    <col min="13040" max="13040" width="10.140625" style="80" customWidth="1"/>
    <col min="13041" max="13041" width="10.42578125" style="80" customWidth="1"/>
    <col min="13042" max="13045" width="0" style="80" hidden="1" customWidth="1"/>
    <col min="13046" max="13048" width="11.140625" style="80" customWidth="1"/>
    <col min="13049" max="13049" width="10.42578125" style="80" customWidth="1"/>
    <col min="13050" max="13051" width="10.28515625" style="80" customWidth="1"/>
    <col min="13052" max="13053" width="0" style="80" hidden="1" customWidth="1"/>
    <col min="13054" max="13060" width="9.42578125" style="80" customWidth="1"/>
    <col min="13061" max="13064" width="9" style="80" customWidth="1"/>
    <col min="13065" max="13260" width="9" style="80"/>
    <col min="13261" max="13261" width="4.85546875" style="80" customWidth="1"/>
    <col min="13262" max="13262" width="35.42578125" style="80" customWidth="1"/>
    <col min="13263" max="13263" width="11.5703125" style="80" customWidth="1"/>
    <col min="13264" max="13264" width="0" style="80" hidden="1" customWidth="1"/>
    <col min="13265" max="13265" width="10.85546875" style="80" customWidth="1"/>
    <col min="13266" max="13269" width="0" style="80" hidden="1" customWidth="1"/>
    <col min="13270" max="13270" width="11" style="80" customWidth="1"/>
    <col min="13271" max="13272" width="0" style="80" hidden="1" customWidth="1"/>
    <col min="13273" max="13274" width="11.140625" style="80" customWidth="1"/>
    <col min="13275" max="13276" width="8.28515625" style="80" customWidth="1"/>
    <col min="13277" max="13279" width="0" style="80" hidden="1" customWidth="1"/>
    <col min="13280" max="13280" width="11" style="80" customWidth="1"/>
    <col min="13281" max="13281" width="8.85546875" style="80" customWidth="1"/>
    <col min="13282" max="13287" width="11.140625" style="80" customWidth="1"/>
    <col min="13288" max="13288" width="12" style="80" customWidth="1"/>
    <col min="13289" max="13289" width="8.85546875" style="80" customWidth="1"/>
    <col min="13290" max="13290" width="9.42578125" style="80" customWidth="1"/>
    <col min="13291" max="13293" width="10" style="80" customWidth="1"/>
    <col min="13294" max="13295" width="0" style="80" hidden="1" customWidth="1"/>
    <col min="13296" max="13296" width="10.140625" style="80" customWidth="1"/>
    <col min="13297" max="13297" width="10.42578125" style="80" customWidth="1"/>
    <col min="13298" max="13301" width="0" style="80" hidden="1" customWidth="1"/>
    <col min="13302" max="13304" width="11.140625" style="80" customWidth="1"/>
    <col min="13305" max="13305" width="10.42578125" style="80" customWidth="1"/>
    <col min="13306" max="13307" width="10.28515625" style="80" customWidth="1"/>
    <col min="13308" max="13309" width="0" style="80" hidden="1" customWidth="1"/>
    <col min="13310" max="13316" width="9.42578125" style="80" customWidth="1"/>
    <col min="13317" max="13320" width="9" style="80" customWidth="1"/>
    <col min="13321" max="13516" width="9" style="80"/>
    <col min="13517" max="13517" width="4.85546875" style="80" customWidth="1"/>
    <col min="13518" max="13518" width="35.42578125" style="80" customWidth="1"/>
    <col min="13519" max="13519" width="11.5703125" style="80" customWidth="1"/>
    <col min="13520" max="13520" width="0" style="80" hidden="1" customWidth="1"/>
    <col min="13521" max="13521" width="10.85546875" style="80" customWidth="1"/>
    <col min="13522" max="13525" width="0" style="80" hidden="1" customWidth="1"/>
    <col min="13526" max="13526" width="11" style="80" customWidth="1"/>
    <col min="13527" max="13528" width="0" style="80" hidden="1" customWidth="1"/>
    <col min="13529" max="13530" width="11.140625" style="80" customWidth="1"/>
    <col min="13531" max="13532" width="8.28515625" style="80" customWidth="1"/>
    <col min="13533" max="13535" width="0" style="80" hidden="1" customWidth="1"/>
    <col min="13536" max="13536" width="11" style="80" customWidth="1"/>
    <col min="13537" max="13537" width="8.85546875" style="80" customWidth="1"/>
    <col min="13538" max="13543" width="11.140625" style="80" customWidth="1"/>
    <col min="13544" max="13544" width="12" style="80" customWidth="1"/>
    <col min="13545" max="13545" width="8.85546875" style="80" customWidth="1"/>
    <col min="13546" max="13546" width="9.42578125" style="80" customWidth="1"/>
    <col min="13547" max="13549" width="10" style="80" customWidth="1"/>
    <col min="13550" max="13551" width="0" style="80" hidden="1" customWidth="1"/>
    <col min="13552" max="13552" width="10.140625" style="80" customWidth="1"/>
    <col min="13553" max="13553" width="10.42578125" style="80" customWidth="1"/>
    <col min="13554" max="13557" width="0" style="80" hidden="1" customWidth="1"/>
    <col min="13558" max="13560" width="11.140625" style="80" customWidth="1"/>
    <col min="13561" max="13561" width="10.42578125" style="80" customWidth="1"/>
    <col min="13562" max="13563" width="10.28515625" style="80" customWidth="1"/>
    <col min="13564" max="13565" width="0" style="80" hidden="1" customWidth="1"/>
    <col min="13566" max="13572" width="9.42578125" style="80" customWidth="1"/>
    <col min="13573" max="13576" width="9" style="80" customWidth="1"/>
    <col min="13577" max="13772" width="9" style="80"/>
    <col min="13773" max="13773" width="4.85546875" style="80" customWidth="1"/>
    <col min="13774" max="13774" width="35.42578125" style="80" customWidth="1"/>
    <col min="13775" max="13775" width="11.5703125" style="80" customWidth="1"/>
    <col min="13776" max="13776" width="0" style="80" hidden="1" customWidth="1"/>
    <col min="13777" max="13777" width="10.85546875" style="80" customWidth="1"/>
    <col min="13778" max="13781" width="0" style="80" hidden="1" customWidth="1"/>
    <col min="13782" max="13782" width="11" style="80" customWidth="1"/>
    <col min="13783" max="13784" width="0" style="80" hidden="1" customWidth="1"/>
    <col min="13785" max="13786" width="11.140625" style="80" customWidth="1"/>
    <col min="13787" max="13788" width="8.28515625" style="80" customWidth="1"/>
    <col min="13789" max="13791" width="0" style="80" hidden="1" customWidth="1"/>
    <col min="13792" max="13792" width="11" style="80" customWidth="1"/>
    <col min="13793" max="13793" width="8.85546875" style="80" customWidth="1"/>
    <col min="13794" max="13799" width="11.140625" style="80" customWidth="1"/>
    <col min="13800" max="13800" width="12" style="80" customWidth="1"/>
    <col min="13801" max="13801" width="8.85546875" style="80" customWidth="1"/>
    <col min="13802" max="13802" width="9.42578125" style="80" customWidth="1"/>
    <col min="13803" max="13805" width="10" style="80" customWidth="1"/>
    <col min="13806" max="13807" width="0" style="80" hidden="1" customWidth="1"/>
    <col min="13808" max="13808" width="10.140625" style="80" customWidth="1"/>
    <col min="13809" max="13809" width="10.42578125" style="80" customWidth="1"/>
    <col min="13810" max="13813" width="0" style="80" hidden="1" customWidth="1"/>
    <col min="13814" max="13816" width="11.140625" style="80" customWidth="1"/>
    <col min="13817" max="13817" width="10.42578125" style="80" customWidth="1"/>
    <col min="13818" max="13819" width="10.28515625" style="80" customWidth="1"/>
    <col min="13820" max="13821" width="0" style="80" hidden="1" customWidth="1"/>
    <col min="13822" max="13828" width="9.42578125" style="80" customWidth="1"/>
    <col min="13829" max="13832" width="9" style="80" customWidth="1"/>
    <col min="13833" max="14028" width="9" style="80"/>
    <col min="14029" max="14029" width="4.85546875" style="80" customWidth="1"/>
    <col min="14030" max="14030" width="35.42578125" style="80" customWidth="1"/>
    <col min="14031" max="14031" width="11.5703125" style="80" customWidth="1"/>
    <col min="14032" max="14032" width="0" style="80" hidden="1" customWidth="1"/>
    <col min="14033" max="14033" width="10.85546875" style="80" customWidth="1"/>
    <col min="14034" max="14037" width="0" style="80" hidden="1" customWidth="1"/>
    <col min="14038" max="14038" width="11" style="80" customWidth="1"/>
    <col min="14039" max="14040" width="0" style="80" hidden="1" customWidth="1"/>
    <col min="14041" max="14042" width="11.140625" style="80" customWidth="1"/>
    <col min="14043" max="14044" width="8.28515625" style="80" customWidth="1"/>
    <col min="14045" max="14047" width="0" style="80" hidden="1" customWidth="1"/>
    <col min="14048" max="14048" width="11" style="80" customWidth="1"/>
    <col min="14049" max="14049" width="8.85546875" style="80" customWidth="1"/>
    <col min="14050" max="14055" width="11.140625" style="80" customWidth="1"/>
    <col min="14056" max="14056" width="12" style="80" customWidth="1"/>
    <col min="14057" max="14057" width="8.85546875" style="80" customWidth="1"/>
    <col min="14058" max="14058" width="9.42578125" style="80" customWidth="1"/>
    <col min="14059" max="14061" width="10" style="80" customWidth="1"/>
    <col min="14062" max="14063" width="0" style="80" hidden="1" customWidth="1"/>
    <col min="14064" max="14064" width="10.140625" style="80" customWidth="1"/>
    <col min="14065" max="14065" width="10.42578125" style="80" customWidth="1"/>
    <col min="14066" max="14069" width="0" style="80" hidden="1" customWidth="1"/>
    <col min="14070" max="14072" width="11.140625" style="80" customWidth="1"/>
    <col min="14073" max="14073" width="10.42578125" style="80" customWidth="1"/>
    <col min="14074" max="14075" width="10.28515625" style="80" customWidth="1"/>
    <col min="14076" max="14077" width="0" style="80" hidden="1" customWidth="1"/>
    <col min="14078" max="14084" width="9.42578125" style="80" customWidth="1"/>
    <col min="14085" max="14088" width="9" style="80" customWidth="1"/>
    <col min="14089" max="14284" width="9" style="80"/>
    <col min="14285" max="14285" width="4.85546875" style="80" customWidth="1"/>
    <col min="14286" max="14286" width="35.42578125" style="80" customWidth="1"/>
    <col min="14287" max="14287" width="11.5703125" style="80" customWidth="1"/>
    <col min="14288" max="14288" width="0" style="80" hidden="1" customWidth="1"/>
    <col min="14289" max="14289" width="10.85546875" style="80" customWidth="1"/>
    <col min="14290" max="14293" width="0" style="80" hidden="1" customWidth="1"/>
    <col min="14294" max="14294" width="11" style="80" customWidth="1"/>
    <col min="14295" max="14296" width="0" style="80" hidden="1" customWidth="1"/>
    <col min="14297" max="14298" width="11.140625" style="80" customWidth="1"/>
    <col min="14299" max="14300" width="8.28515625" style="80" customWidth="1"/>
    <col min="14301" max="14303" width="0" style="80" hidden="1" customWidth="1"/>
    <col min="14304" max="14304" width="11" style="80" customWidth="1"/>
    <col min="14305" max="14305" width="8.85546875" style="80" customWidth="1"/>
    <col min="14306" max="14311" width="11.140625" style="80" customWidth="1"/>
    <col min="14312" max="14312" width="12" style="80" customWidth="1"/>
    <col min="14313" max="14313" width="8.85546875" style="80" customWidth="1"/>
    <col min="14314" max="14314" width="9.42578125" style="80" customWidth="1"/>
    <col min="14315" max="14317" width="10" style="80" customWidth="1"/>
    <col min="14318" max="14319" width="0" style="80" hidden="1" customWidth="1"/>
    <col min="14320" max="14320" width="10.140625" style="80" customWidth="1"/>
    <col min="14321" max="14321" width="10.42578125" style="80" customWidth="1"/>
    <col min="14322" max="14325" width="0" style="80" hidden="1" customWidth="1"/>
    <col min="14326" max="14328" width="11.140625" style="80" customWidth="1"/>
    <col min="14329" max="14329" width="10.42578125" style="80" customWidth="1"/>
    <col min="14330" max="14331" width="10.28515625" style="80" customWidth="1"/>
    <col min="14332" max="14333" width="0" style="80" hidden="1" customWidth="1"/>
    <col min="14334" max="14340" width="9.42578125" style="80" customWidth="1"/>
    <col min="14341" max="14344" width="9" style="80" customWidth="1"/>
    <col min="14345" max="14540" width="9" style="80"/>
    <col min="14541" max="14541" width="4.85546875" style="80" customWidth="1"/>
    <col min="14542" max="14542" width="35.42578125" style="80" customWidth="1"/>
    <col min="14543" max="14543" width="11.5703125" style="80" customWidth="1"/>
    <col min="14544" max="14544" width="0" style="80" hidden="1" customWidth="1"/>
    <col min="14545" max="14545" width="10.85546875" style="80" customWidth="1"/>
    <col min="14546" max="14549" width="0" style="80" hidden="1" customWidth="1"/>
    <col min="14550" max="14550" width="11" style="80" customWidth="1"/>
    <col min="14551" max="14552" width="0" style="80" hidden="1" customWidth="1"/>
    <col min="14553" max="14554" width="11.140625" style="80" customWidth="1"/>
    <col min="14555" max="14556" width="8.28515625" style="80" customWidth="1"/>
    <col min="14557" max="14559" width="0" style="80" hidden="1" customWidth="1"/>
    <col min="14560" max="14560" width="11" style="80" customWidth="1"/>
    <col min="14561" max="14561" width="8.85546875" style="80" customWidth="1"/>
    <col min="14562" max="14567" width="11.140625" style="80" customWidth="1"/>
    <col min="14568" max="14568" width="12" style="80" customWidth="1"/>
    <col min="14569" max="14569" width="8.85546875" style="80" customWidth="1"/>
    <col min="14570" max="14570" width="9.42578125" style="80" customWidth="1"/>
    <col min="14571" max="14573" width="10" style="80" customWidth="1"/>
    <col min="14574" max="14575" width="0" style="80" hidden="1" customWidth="1"/>
    <col min="14576" max="14576" width="10.140625" style="80" customWidth="1"/>
    <col min="14577" max="14577" width="10.42578125" style="80" customWidth="1"/>
    <col min="14578" max="14581" width="0" style="80" hidden="1" customWidth="1"/>
    <col min="14582" max="14584" width="11.140625" style="80" customWidth="1"/>
    <col min="14585" max="14585" width="10.42578125" style="80" customWidth="1"/>
    <col min="14586" max="14587" width="10.28515625" style="80" customWidth="1"/>
    <col min="14588" max="14589" width="0" style="80" hidden="1" customWidth="1"/>
    <col min="14590" max="14596" width="9.42578125" style="80" customWidth="1"/>
    <col min="14597" max="14600" width="9" style="80" customWidth="1"/>
    <col min="14601" max="14796" width="9" style="80"/>
    <col min="14797" max="14797" width="4.85546875" style="80" customWidth="1"/>
    <col min="14798" max="14798" width="35.42578125" style="80" customWidth="1"/>
    <col min="14799" max="14799" width="11.5703125" style="80" customWidth="1"/>
    <col min="14800" max="14800" width="0" style="80" hidden="1" customWidth="1"/>
    <col min="14801" max="14801" width="10.85546875" style="80" customWidth="1"/>
    <col min="14802" max="14805" width="0" style="80" hidden="1" customWidth="1"/>
    <col min="14806" max="14806" width="11" style="80" customWidth="1"/>
    <col min="14807" max="14808" width="0" style="80" hidden="1" customWidth="1"/>
    <col min="14809" max="14810" width="11.140625" style="80" customWidth="1"/>
    <col min="14811" max="14812" width="8.28515625" style="80" customWidth="1"/>
    <col min="14813" max="14815" width="0" style="80" hidden="1" customWidth="1"/>
    <col min="14816" max="14816" width="11" style="80" customWidth="1"/>
    <col min="14817" max="14817" width="8.85546875" style="80" customWidth="1"/>
    <col min="14818" max="14823" width="11.140625" style="80" customWidth="1"/>
    <col min="14824" max="14824" width="12" style="80" customWidth="1"/>
    <col min="14825" max="14825" width="8.85546875" style="80" customWidth="1"/>
    <col min="14826" max="14826" width="9.42578125" style="80" customWidth="1"/>
    <col min="14827" max="14829" width="10" style="80" customWidth="1"/>
    <col min="14830" max="14831" width="0" style="80" hidden="1" customWidth="1"/>
    <col min="14832" max="14832" width="10.140625" style="80" customWidth="1"/>
    <col min="14833" max="14833" width="10.42578125" style="80" customWidth="1"/>
    <col min="14834" max="14837" width="0" style="80" hidden="1" customWidth="1"/>
    <col min="14838" max="14840" width="11.140625" style="80" customWidth="1"/>
    <col min="14841" max="14841" width="10.42578125" style="80" customWidth="1"/>
    <col min="14842" max="14843" width="10.28515625" style="80" customWidth="1"/>
    <col min="14844" max="14845" width="0" style="80" hidden="1" customWidth="1"/>
    <col min="14846" max="14852" width="9.42578125" style="80" customWidth="1"/>
    <col min="14853" max="14856" width="9" style="80" customWidth="1"/>
    <col min="14857" max="15052" width="9" style="80"/>
    <col min="15053" max="15053" width="4.85546875" style="80" customWidth="1"/>
    <col min="15054" max="15054" width="35.42578125" style="80" customWidth="1"/>
    <col min="15055" max="15055" width="11.5703125" style="80" customWidth="1"/>
    <col min="15056" max="15056" width="0" style="80" hidden="1" customWidth="1"/>
    <col min="15057" max="15057" width="10.85546875" style="80" customWidth="1"/>
    <col min="15058" max="15061" width="0" style="80" hidden="1" customWidth="1"/>
    <col min="15062" max="15062" width="11" style="80" customWidth="1"/>
    <col min="15063" max="15064" width="0" style="80" hidden="1" customWidth="1"/>
    <col min="15065" max="15066" width="11.140625" style="80" customWidth="1"/>
    <col min="15067" max="15068" width="8.28515625" style="80" customWidth="1"/>
    <col min="15069" max="15071" width="0" style="80" hidden="1" customWidth="1"/>
    <col min="15072" max="15072" width="11" style="80" customWidth="1"/>
    <col min="15073" max="15073" width="8.85546875" style="80" customWidth="1"/>
    <col min="15074" max="15079" width="11.140625" style="80" customWidth="1"/>
    <col min="15080" max="15080" width="12" style="80" customWidth="1"/>
    <col min="15081" max="15081" width="8.85546875" style="80" customWidth="1"/>
    <col min="15082" max="15082" width="9.42578125" style="80" customWidth="1"/>
    <col min="15083" max="15085" width="10" style="80" customWidth="1"/>
    <col min="15086" max="15087" width="0" style="80" hidden="1" customWidth="1"/>
    <col min="15088" max="15088" width="10.140625" style="80" customWidth="1"/>
    <col min="15089" max="15089" width="10.42578125" style="80" customWidth="1"/>
    <col min="15090" max="15093" width="0" style="80" hidden="1" customWidth="1"/>
    <col min="15094" max="15096" width="11.140625" style="80" customWidth="1"/>
    <col min="15097" max="15097" width="10.42578125" style="80" customWidth="1"/>
    <col min="15098" max="15099" width="10.28515625" style="80" customWidth="1"/>
    <col min="15100" max="15101" width="0" style="80" hidden="1" customWidth="1"/>
    <col min="15102" max="15108" width="9.42578125" style="80" customWidth="1"/>
    <col min="15109" max="15112" width="9" style="80" customWidth="1"/>
    <col min="15113" max="15308" width="9" style="80"/>
    <col min="15309" max="15309" width="4.85546875" style="80" customWidth="1"/>
    <col min="15310" max="15310" width="35.42578125" style="80" customWidth="1"/>
    <col min="15311" max="15311" width="11.5703125" style="80" customWidth="1"/>
    <col min="15312" max="15312" width="0" style="80" hidden="1" customWidth="1"/>
    <col min="15313" max="15313" width="10.85546875" style="80" customWidth="1"/>
    <col min="15314" max="15317" width="0" style="80" hidden="1" customWidth="1"/>
    <col min="15318" max="15318" width="11" style="80" customWidth="1"/>
    <col min="15319" max="15320" width="0" style="80" hidden="1" customWidth="1"/>
    <col min="15321" max="15322" width="11.140625" style="80" customWidth="1"/>
    <col min="15323" max="15324" width="8.28515625" style="80" customWidth="1"/>
    <col min="15325" max="15327" width="0" style="80" hidden="1" customWidth="1"/>
    <col min="15328" max="15328" width="11" style="80" customWidth="1"/>
    <col min="15329" max="15329" width="8.85546875" style="80" customWidth="1"/>
    <col min="15330" max="15335" width="11.140625" style="80" customWidth="1"/>
    <col min="15336" max="15336" width="12" style="80" customWidth="1"/>
    <col min="15337" max="15337" width="8.85546875" style="80" customWidth="1"/>
    <col min="15338" max="15338" width="9.42578125" style="80" customWidth="1"/>
    <col min="15339" max="15341" width="10" style="80" customWidth="1"/>
    <col min="15342" max="15343" width="0" style="80" hidden="1" customWidth="1"/>
    <col min="15344" max="15344" width="10.140625" style="80" customWidth="1"/>
    <col min="15345" max="15345" width="10.42578125" style="80" customWidth="1"/>
    <col min="15346" max="15349" width="0" style="80" hidden="1" customWidth="1"/>
    <col min="15350" max="15352" width="11.140625" style="80" customWidth="1"/>
    <col min="15353" max="15353" width="10.42578125" style="80" customWidth="1"/>
    <col min="15354" max="15355" width="10.28515625" style="80" customWidth="1"/>
    <col min="15356" max="15357" width="0" style="80" hidden="1" customWidth="1"/>
    <col min="15358" max="15364" width="9.42578125" style="80" customWidth="1"/>
    <col min="15365" max="15368" width="9" style="80" customWidth="1"/>
    <col min="15369" max="15564" width="9" style="80"/>
    <col min="15565" max="15565" width="4.85546875" style="80" customWidth="1"/>
    <col min="15566" max="15566" width="35.42578125" style="80" customWidth="1"/>
    <col min="15567" max="15567" width="11.5703125" style="80" customWidth="1"/>
    <col min="15568" max="15568" width="0" style="80" hidden="1" customWidth="1"/>
    <col min="15569" max="15569" width="10.85546875" style="80" customWidth="1"/>
    <col min="15570" max="15573" width="0" style="80" hidden="1" customWidth="1"/>
    <col min="15574" max="15574" width="11" style="80" customWidth="1"/>
    <col min="15575" max="15576" width="0" style="80" hidden="1" customWidth="1"/>
    <col min="15577" max="15578" width="11.140625" style="80" customWidth="1"/>
    <col min="15579" max="15580" width="8.28515625" style="80" customWidth="1"/>
    <col min="15581" max="15583" width="0" style="80" hidden="1" customWidth="1"/>
    <col min="15584" max="15584" width="11" style="80" customWidth="1"/>
    <col min="15585" max="15585" width="8.85546875" style="80" customWidth="1"/>
    <col min="15586" max="15591" width="11.140625" style="80" customWidth="1"/>
    <col min="15592" max="15592" width="12" style="80" customWidth="1"/>
    <col min="15593" max="15593" width="8.85546875" style="80" customWidth="1"/>
    <col min="15594" max="15594" width="9.42578125" style="80" customWidth="1"/>
    <col min="15595" max="15597" width="10" style="80" customWidth="1"/>
    <col min="15598" max="15599" width="0" style="80" hidden="1" customWidth="1"/>
    <col min="15600" max="15600" width="10.140625" style="80" customWidth="1"/>
    <col min="15601" max="15601" width="10.42578125" style="80" customWidth="1"/>
    <col min="15602" max="15605" width="0" style="80" hidden="1" customWidth="1"/>
    <col min="15606" max="15608" width="11.140625" style="80" customWidth="1"/>
    <col min="15609" max="15609" width="10.42578125" style="80" customWidth="1"/>
    <col min="15610" max="15611" width="10.28515625" style="80" customWidth="1"/>
    <col min="15612" max="15613" width="0" style="80" hidden="1" customWidth="1"/>
    <col min="15614" max="15620" width="9.42578125" style="80" customWidth="1"/>
    <col min="15621" max="15624" width="9" style="80" customWidth="1"/>
    <col min="15625" max="15820" width="9" style="80"/>
    <col min="15821" max="15821" width="4.85546875" style="80" customWidth="1"/>
    <col min="15822" max="15822" width="35.42578125" style="80" customWidth="1"/>
    <col min="15823" max="15823" width="11.5703125" style="80" customWidth="1"/>
    <col min="15824" max="15824" width="0" style="80" hidden="1" customWidth="1"/>
    <col min="15825" max="15825" width="10.85546875" style="80" customWidth="1"/>
    <col min="15826" max="15829" width="0" style="80" hidden="1" customWidth="1"/>
    <col min="15830" max="15830" width="11" style="80" customWidth="1"/>
    <col min="15831" max="15832" width="0" style="80" hidden="1" customWidth="1"/>
    <col min="15833" max="15834" width="11.140625" style="80" customWidth="1"/>
    <col min="15835" max="15836" width="8.28515625" style="80" customWidth="1"/>
    <col min="15837" max="15839" width="0" style="80" hidden="1" customWidth="1"/>
    <col min="15840" max="15840" width="11" style="80" customWidth="1"/>
    <col min="15841" max="15841" width="8.85546875" style="80" customWidth="1"/>
    <col min="15842" max="15847" width="11.140625" style="80" customWidth="1"/>
    <col min="15848" max="15848" width="12" style="80" customWidth="1"/>
    <col min="15849" max="15849" width="8.85546875" style="80" customWidth="1"/>
    <col min="15850" max="15850" width="9.42578125" style="80" customWidth="1"/>
    <col min="15851" max="15853" width="10" style="80" customWidth="1"/>
    <col min="15854" max="15855" width="0" style="80" hidden="1" customWidth="1"/>
    <col min="15856" max="15856" width="10.140625" style="80" customWidth="1"/>
    <col min="15857" max="15857" width="10.42578125" style="80" customWidth="1"/>
    <col min="15858" max="15861" width="0" style="80" hidden="1" customWidth="1"/>
    <col min="15862" max="15864" width="11.140625" style="80" customWidth="1"/>
    <col min="15865" max="15865" width="10.42578125" style="80" customWidth="1"/>
    <col min="15866" max="15867" width="10.28515625" style="80" customWidth="1"/>
    <col min="15868" max="15869" width="0" style="80" hidden="1" customWidth="1"/>
    <col min="15870" max="15876" width="9.42578125" style="80" customWidth="1"/>
    <col min="15877" max="15880" width="9" style="80" customWidth="1"/>
    <col min="15881" max="16076" width="9" style="80"/>
    <col min="16077" max="16077" width="4.85546875" style="80" customWidth="1"/>
    <col min="16078" max="16078" width="35.42578125" style="80" customWidth="1"/>
    <col min="16079" max="16079" width="11.5703125" style="80" customWidth="1"/>
    <col min="16080" max="16080" width="0" style="80" hidden="1" customWidth="1"/>
    <col min="16081" max="16081" width="10.85546875" style="80" customWidth="1"/>
    <col min="16082" max="16085" width="0" style="80" hidden="1" customWidth="1"/>
    <col min="16086" max="16086" width="11" style="80" customWidth="1"/>
    <col min="16087" max="16088" width="0" style="80" hidden="1" customWidth="1"/>
    <col min="16089" max="16090" width="11.140625" style="80" customWidth="1"/>
    <col min="16091" max="16092" width="8.28515625" style="80" customWidth="1"/>
    <col min="16093" max="16095" width="0" style="80" hidden="1" customWidth="1"/>
    <col min="16096" max="16096" width="11" style="80" customWidth="1"/>
    <col min="16097" max="16097" width="8.85546875" style="80" customWidth="1"/>
    <col min="16098" max="16103" width="11.140625" style="80" customWidth="1"/>
    <col min="16104" max="16104" width="12" style="80" customWidth="1"/>
    <col min="16105" max="16105" width="8.85546875" style="80" customWidth="1"/>
    <col min="16106" max="16106" width="9.42578125" style="80" customWidth="1"/>
    <col min="16107" max="16109" width="10" style="80" customWidth="1"/>
    <col min="16110" max="16111" width="0" style="80" hidden="1" customWidth="1"/>
    <col min="16112" max="16112" width="10.140625" style="80" customWidth="1"/>
    <col min="16113" max="16113" width="10.42578125" style="80" customWidth="1"/>
    <col min="16114" max="16117" width="0" style="80" hidden="1" customWidth="1"/>
    <col min="16118" max="16120" width="11.140625" style="80" customWidth="1"/>
    <col min="16121" max="16121" width="10.42578125" style="80" customWidth="1"/>
    <col min="16122" max="16123" width="10.28515625" style="80" customWidth="1"/>
    <col min="16124" max="16125" width="0" style="80" hidden="1" customWidth="1"/>
    <col min="16126" max="16132" width="9.42578125" style="80" customWidth="1"/>
    <col min="16133" max="16136" width="9" style="80" customWidth="1"/>
    <col min="16137" max="16384" width="9" style="80"/>
  </cols>
  <sheetData>
    <row r="1" spans="1:10" ht="20.25" customHeight="1">
      <c r="A1" s="74"/>
      <c r="C1" s="76"/>
      <c r="D1" s="76"/>
      <c r="E1" s="77"/>
      <c r="F1" s="77"/>
      <c r="G1" s="76"/>
      <c r="H1" s="76"/>
      <c r="I1" s="994" t="s">
        <v>89</v>
      </c>
      <c r="J1" s="994"/>
    </row>
    <row r="2" spans="1:10" s="81" customFormat="1" ht="23.25" customHeight="1">
      <c r="A2" s="991" t="s">
        <v>90</v>
      </c>
      <c r="B2" s="991"/>
      <c r="C2" s="991"/>
      <c r="D2" s="991"/>
      <c r="E2" s="991"/>
      <c r="F2" s="991"/>
      <c r="G2" s="991"/>
      <c r="H2" s="991"/>
      <c r="I2" s="991"/>
      <c r="J2" s="991"/>
    </row>
    <row r="3" spans="1:10" s="81" customFormat="1" ht="15" hidden="1" customHeight="1">
      <c r="A3" s="992"/>
      <c r="B3" s="992"/>
      <c r="C3" s="992"/>
      <c r="D3" s="992"/>
      <c r="E3" s="992"/>
      <c r="F3" s="992"/>
      <c r="G3" s="992"/>
      <c r="H3" s="82"/>
      <c r="I3" s="82"/>
      <c r="J3" s="82"/>
    </row>
    <row r="4" spans="1:10" s="81" customFormat="1" ht="15" customHeight="1">
      <c r="A4" s="992" t="str">
        <f>'01b'!A3:E3</f>
        <v>(Kèm theo Tờ trình số         /TTr-UBND ngày      tháng       năm 2023 của UBND tỉnh)</v>
      </c>
      <c r="B4" s="992"/>
      <c r="C4" s="992"/>
      <c r="D4" s="992"/>
      <c r="E4" s="992"/>
      <c r="F4" s="992"/>
      <c r="G4" s="992"/>
      <c r="H4" s="992"/>
      <c r="I4" s="992"/>
      <c r="J4" s="992"/>
    </row>
    <row r="5" spans="1:10" ht="21" customHeight="1">
      <c r="B5" s="83"/>
      <c r="C5" s="84"/>
      <c r="D5" s="84"/>
      <c r="E5" s="85"/>
      <c r="F5" s="85"/>
      <c r="G5" s="84"/>
      <c r="H5" s="84"/>
      <c r="I5" s="993" t="s">
        <v>67</v>
      </c>
      <c r="J5" s="993"/>
    </row>
    <row r="6" spans="1:10" s="86" customFormat="1" ht="24.75" customHeight="1">
      <c r="A6" s="997" t="s">
        <v>3</v>
      </c>
      <c r="B6" s="999" t="s">
        <v>91</v>
      </c>
      <c r="C6" s="995" t="s">
        <v>6</v>
      </c>
      <c r="D6" s="995"/>
      <c r="E6" s="996" t="s">
        <v>93</v>
      </c>
      <c r="F6" s="996"/>
      <c r="G6" s="995" t="s">
        <v>68</v>
      </c>
      <c r="H6" s="995" t="s">
        <v>92</v>
      </c>
      <c r="I6" s="995"/>
      <c r="J6" s="995"/>
    </row>
    <row r="7" spans="1:10" s="89" customFormat="1" ht="27" customHeight="1">
      <c r="A7" s="998"/>
      <c r="B7" s="1000"/>
      <c r="C7" s="87" t="s">
        <v>8</v>
      </c>
      <c r="D7" s="87" t="s">
        <v>9</v>
      </c>
      <c r="E7" s="88" t="s">
        <v>8</v>
      </c>
      <c r="F7" s="88" t="s">
        <v>97</v>
      </c>
      <c r="G7" s="1001"/>
      <c r="H7" s="87" t="s">
        <v>94</v>
      </c>
      <c r="I7" s="87" t="s">
        <v>95</v>
      </c>
      <c r="J7" s="87" t="s">
        <v>96</v>
      </c>
    </row>
    <row r="8" spans="1:10" s="94" customFormat="1" ht="15" hidden="1" customHeight="1">
      <c r="A8" s="90" t="s">
        <v>10</v>
      </c>
      <c r="B8" s="91" t="s">
        <v>18</v>
      </c>
      <c r="C8" s="92">
        <v>12</v>
      </c>
      <c r="D8" s="92"/>
      <c r="E8" s="93"/>
      <c r="F8" s="93"/>
      <c r="G8" s="92">
        <v>13</v>
      </c>
      <c r="H8" s="92"/>
      <c r="I8" s="92"/>
      <c r="J8" s="92"/>
    </row>
    <row r="9" spans="1:10" s="99" customFormat="1" ht="32.25" customHeight="1">
      <c r="A9" s="95"/>
      <c r="B9" s="96" t="s">
        <v>98</v>
      </c>
      <c r="C9" s="97">
        <v>31630000</v>
      </c>
      <c r="D9" s="97">
        <v>27966000</v>
      </c>
      <c r="E9" s="98">
        <v>0.88416060701865318</v>
      </c>
      <c r="F9" s="98">
        <v>0.90222215444429954</v>
      </c>
      <c r="G9" s="97">
        <v>31236999.800000001</v>
      </c>
      <c r="H9" s="97">
        <v>14673841</v>
      </c>
      <c r="I9" s="97">
        <v>7979298</v>
      </c>
      <c r="J9" s="97">
        <v>8583860.8000000007</v>
      </c>
    </row>
    <row r="10" spans="1:10" s="105" customFormat="1" ht="18" customHeight="1">
      <c r="A10" s="100"/>
      <c r="B10" s="101" t="s">
        <v>99</v>
      </c>
      <c r="C10" s="102"/>
      <c r="D10" s="103">
        <v>-9.777784555570046E-2</v>
      </c>
      <c r="E10" s="104"/>
      <c r="F10" s="104"/>
      <c r="G10" s="103">
        <v>0.11696344847314588</v>
      </c>
      <c r="H10" s="103"/>
      <c r="I10" s="103"/>
      <c r="J10" s="103"/>
    </row>
    <row r="11" spans="1:10" s="108" customFormat="1" ht="18" customHeight="1">
      <c r="A11" s="95" t="s">
        <v>20</v>
      </c>
      <c r="B11" s="106" t="s">
        <v>100</v>
      </c>
      <c r="C11" s="107">
        <v>23820000</v>
      </c>
      <c r="D11" s="107">
        <v>21250000</v>
      </c>
      <c r="E11" s="98">
        <v>0.89210747271200674</v>
      </c>
      <c r="F11" s="98">
        <v>0.90625403826450546</v>
      </c>
      <c r="G11" s="107">
        <v>24236999.800000001</v>
      </c>
      <c r="H11" s="107">
        <v>14673841</v>
      </c>
      <c r="I11" s="107">
        <v>979298</v>
      </c>
      <c r="J11" s="107">
        <v>8583860.8000000007</v>
      </c>
    </row>
    <row r="12" spans="1:10" s="109" customFormat="1" ht="18" customHeight="1">
      <c r="A12" s="100"/>
      <c r="B12" s="101" t="s">
        <v>99</v>
      </c>
      <c r="C12" s="102"/>
      <c r="D12" s="103">
        <v>-9.3745961735494543E-2</v>
      </c>
      <c r="E12" s="104"/>
      <c r="F12" s="104"/>
      <c r="G12" s="103">
        <v>0.14056469647058822</v>
      </c>
      <c r="H12" s="103"/>
      <c r="I12" s="103"/>
      <c r="J12" s="103"/>
    </row>
    <row r="13" spans="1:10" s="114" customFormat="1" ht="31.5" customHeight="1">
      <c r="A13" s="110" t="s">
        <v>101</v>
      </c>
      <c r="B13" s="111" t="s">
        <v>102</v>
      </c>
      <c r="C13" s="112">
        <v>20798000</v>
      </c>
      <c r="D13" s="112">
        <v>20925000</v>
      </c>
      <c r="E13" s="113">
        <v>1.0061063563804211</v>
      </c>
      <c r="F13" s="113">
        <v>0.94499486550160627</v>
      </c>
      <c r="G13" s="112">
        <v>20611999.800000001</v>
      </c>
      <c r="H13" s="112">
        <v>14648841</v>
      </c>
      <c r="I13" s="112">
        <v>979298</v>
      </c>
      <c r="J13" s="112">
        <v>4983860.8000000007</v>
      </c>
    </row>
    <row r="14" spans="1:10" s="114" customFormat="1" ht="18" customHeight="1">
      <c r="A14" s="110"/>
      <c r="B14" s="101" t="s">
        <v>99</v>
      </c>
      <c r="C14" s="102"/>
      <c r="D14" s="103">
        <v>-5.5005134498393726E-2</v>
      </c>
      <c r="E14" s="104"/>
      <c r="F14" s="104"/>
      <c r="G14" s="103">
        <v>-1.4958193548387011E-2</v>
      </c>
      <c r="H14" s="103"/>
      <c r="I14" s="103"/>
      <c r="J14" s="103"/>
    </row>
    <row r="15" spans="1:10" s="119" customFormat="1" ht="27.75" customHeight="1">
      <c r="A15" s="115">
        <v>1</v>
      </c>
      <c r="B15" s="116" t="s">
        <v>103</v>
      </c>
      <c r="C15" s="117">
        <v>580000</v>
      </c>
      <c r="D15" s="117">
        <v>630000</v>
      </c>
      <c r="E15" s="118">
        <v>1.0862068965517242</v>
      </c>
      <c r="F15" s="118">
        <v>0.82895533876664462</v>
      </c>
      <c r="G15" s="117">
        <v>680000</v>
      </c>
      <c r="H15" s="117">
        <v>668990</v>
      </c>
      <c r="I15" s="117">
        <v>11010</v>
      </c>
      <c r="J15" s="117">
        <v>0</v>
      </c>
    </row>
    <row r="16" spans="1:10" s="122" customFormat="1" ht="18" customHeight="1">
      <c r="A16" s="115"/>
      <c r="B16" s="120" t="s">
        <v>104</v>
      </c>
      <c r="C16" s="121">
        <v>259800</v>
      </c>
      <c r="D16" s="121">
        <v>199400</v>
      </c>
      <c r="E16" s="118">
        <v>0.76751347190146268</v>
      </c>
      <c r="F16" s="118">
        <v>0.8521808424184909</v>
      </c>
      <c r="G16" s="121">
        <v>223000</v>
      </c>
      <c r="H16" s="121">
        <v>214390</v>
      </c>
      <c r="I16" s="121">
        <v>8610</v>
      </c>
      <c r="J16" s="121"/>
    </row>
    <row r="17" spans="1:10" s="124" customFormat="1" ht="30" hidden="1" customHeight="1">
      <c r="A17" s="100"/>
      <c r="B17" s="123" t="s">
        <v>105</v>
      </c>
      <c r="C17" s="121">
        <v>0</v>
      </c>
      <c r="D17" s="121"/>
      <c r="E17" s="118" t="e">
        <v>#DIV/0!</v>
      </c>
      <c r="F17" s="118" t="e">
        <v>#DIV/0!</v>
      </c>
      <c r="G17" s="121">
        <v>0</v>
      </c>
      <c r="H17" s="121">
        <v>0</v>
      </c>
      <c r="I17" s="121"/>
      <c r="J17" s="121"/>
    </row>
    <row r="18" spans="1:10" s="122" customFormat="1" ht="18" customHeight="1">
      <c r="A18" s="115"/>
      <c r="B18" s="120" t="s">
        <v>106</v>
      </c>
      <c r="C18" s="121">
        <v>22000</v>
      </c>
      <c r="D18" s="121">
        <v>30000</v>
      </c>
      <c r="E18" s="118">
        <v>1.3636363636363635</v>
      </c>
      <c r="F18" s="118">
        <v>1.1825240902475354</v>
      </c>
      <c r="G18" s="121">
        <v>21400</v>
      </c>
      <c r="H18" s="121">
        <v>19300</v>
      </c>
      <c r="I18" s="121">
        <v>2100</v>
      </c>
      <c r="J18" s="121"/>
    </row>
    <row r="19" spans="1:10" s="124" customFormat="1" ht="18" customHeight="1">
      <c r="A19" s="100"/>
      <c r="B19" s="120" t="s">
        <v>107</v>
      </c>
      <c r="C19" s="121">
        <v>298000</v>
      </c>
      <c r="D19" s="121">
        <v>400000</v>
      </c>
      <c r="E19" s="118">
        <v>1.3422818791946309</v>
      </c>
      <c r="F19" s="118">
        <v>0.80040335916357963</v>
      </c>
      <c r="G19" s="121">
        <v>435000</v>
      </c>
      <c r="H19" s="121">
        <v>435000</v>
      </c>
      <c r="I19" s="121">
        <v>0</v>
      </c>
      <c r="J19" s="121"/>
    </row>
    <row r="20" spans="1:10" s="122" customFormat="1" ht="45" customHeight="1">
      <c r="A20" s="115"/>
      <c r="B20" s="123" t="s">
        <v>108</v>
      </c>
      <c r="C20" s="121">
        <v>0</v>
      </c>
      <c r="D20" s="121"/>
      <c r="E20" s="118"/>
      <c r="F20" s="118"/>
      <c r="G20" s="121">
        <v>0</v>
      </c>
      <c r="H20" s="121">
        <v>0</v>
      </c>
      <c r="I20" s="121"/>
      <c r="J20" s="121"/>
    </row>
    <row r="21" spans="1:10" s="122" customFormat="1" ht="18" customHeight="1">
      <c r="A21" s="115"/>
      <c r="B21" s="120" t="s">
        <v>109</v>
      </c>
      <c r="C21" s="121">
        <v>200</v>
      </c>
      <c r="D21" s="121">
        <v>600</v>
      </c>
      <c r="E21" s="118">
        <v>3</v>
      </c>
      <c r="F21" s="118">
        <v>0.67620125691004851</v>
      </c>
      <c r="G21" s="121">
        <v>600</v>
      </c>
      <c r="H21" s="121">
        <v>300</v>
      </c>
      <c r="I21" s="121">
        <v>300</v>
      </c>
      <c r="J21" s="121"/>
    </row>
    <row r="22" spans="1:10" s="124" customFormat="1" ht="15" hidden="1" customHeight="1">
      <c r="A22" s="100"/>
      <c r="B22" s="123" t="s">
        <v>110</v>
      </c>
      <c r="C22" s="121"/>
      <c r="D22" s="121"/>
      <c r="E22" s="118" t="e">
        <v>#DIV/0!</v>
      </c>
      <c r="F22" s="118" t="e">
        <v>#DIV/0!</v>
      </c>
      <c r="G22" s="121"/>
      <c r="H22" s="121"/>
      <c r="I22" s="121"/>
      <c r="J22" s="121"/>
    </row>
    <row r="23" spans="1:10" s="122" customFormat="1" ht="15" hidden="1" customHeight="1">
      <c r="A23" s="115"/>
      <c r="B23" s="116" t="s">
        <v>111</v>
      </c>
      <c r="C23" s="121"/>
      <c r="D23" s="121"/>
      <c r="E23" s="118" t="e">
        <v>#DIV/0!</v>
      </c>
      <c r="F23" s="118" t="e">
        <v>#DIV/0!</v>
      </c>
      <c r="G23" s="121"/>
      <c r="H23" s="121"/>
      <c r="I23" s="121"/>
      <c r="J23" s="121"/>
    </row>
    <row r="24" spans="1:10" s="122" customFormat="1" ht="28.5" customHeight="1">
      <c r="A24" s="115">
        <v>2</v>
      </c>
      <c r="B24" s="116" t="s">
        <v>112</v>
      </c>
      <c r="C24" s="117">
        <v>84000</v>
      </c>
      <c r="D24" s="117">
        <v>75000</v>
      </c>
      <c r="E24" s="118">
        <v>0.8928571428571429</v>
      </c>
      <c r="F24" s="118">
        <v>0.89874750317877639</v>
      </c>
      <c r="G24" s="117">
        <v>80000</v>
      </c>
      <c r="H24" s="117">
        <v>61050</v>
      </c>
      <c r="I24" s="117">
        <v>18950</v>
      </c>
      <c r="J24" s="117">
        <v>0</v>
      </c>
    </row>
    <row r="25" spans="1:10" s="122" customFormat="1" ht="18" customHeight="1">
      <c r="A25" s="115"/>
      <c r="B25" s="120" t="s">
        <v>104</v>
      </c>
      <c r="C25" s="121">
        <v>59000</v>
      </c>
      <c r="D25" s="121">
        <v>45000</v>
      </c>
      <c r="E25" s="118">
        <v>0.76271186440677963</v>
      </c>
      <c r="F25" s="118">
        <v>0.80530247210870631</v>
      </c>
      <c r="G25" s="121">
        <v>55300</v>
      </c>
      <c r="H25" s="121">
        <v>44600</v>
      </c>
      <c r="I25" s="121">
        <v>10700</v>
      </c>
      <c r="J25" s="121"/>
    </row>
    <row r="26" spans="1:10" s="122" customFormat="1" ht="18" customHeight="1">
      <c r="A26" s="115"/>
      <c r="B26" s="120" t="s">
        <v>106</v>
      </c>
      <c r="C26" s="121">
        <v>24850</v>
      </c>
      <c r="D26" s="121">
        <v>29750</v>
      </c>
      <c r="E26" s="118">
        <v>1.1971830985915493</v>
      </c>
      <c r="F26" s="118">
        <v>1.0857049482867875</v>
      </c>
      <c r="G26" s="121">
        <v>24500</v>
      </c>
      <c r="H26" s="121">
        <v>16450</v>
      </c>
      <c r="I26" s="121">
        <v>8050</v>
      </c>
      <c r="J26" s="121"/>
    </row>
    <row r="27" spans="1:10" s="122" customFormat="1" ht="18" customHeight="1">
      <c r="A27" s="115"/>
      <c r="B27" s="120" t="s">
        <v>107</v>
      </c>
      <c r="C27" s="121">
        <v>0</v>
      </c>
      <c r="D27" s="121"/>
      <c r="E27" s="118"/>
      <c r="F27" s="118"/>
      <c r="G27" s="121"/>
      <c r="H27" s="121">
        <v>0</v>
      </c>
      <c r="I27" s="121">
        <v>0</v>
      </c>
      <c r="J27" s="121"/>
    </row>
    <row r="28" spans="1:10" s="122" customFormat="1" ht="45" hidden="1" customHeight="1">
      <c r="A28" s="115"/>
      <c r="B28" s="123" t="s">
        <v>108</v>
      </c>
      <c r="C28" s="121">
        <v>0</v>
      </c>
      <c r="D28" s="121"/>
      <c r="E28" s="118" t="e">
        <v>#DIV/0!</v>
      </c>
      <c r="F28" s="118" t="e">
        <v>#DIV/0!</v>
      </c>
      <c r="G28" s="121">
        <v>0</v>
      </c>
      <c r="H28" s="121">
        <v>0</v>
      </c>
      <c r="I28" s="121"/>
      <c r="J28" s="121"/>
    </row>
    <row r="29" spans="1:10" s="122" customFormat="1" ht="18" customHeight="1">
      <c r="A29" s="115"/>
      <c r="B29" s="120" t="s">
        <v>109</v>
      </c>
      <c r="C29" s="121">
        <v>150</v>
      </c>
      <c r="D29" s="121">
        <v>250</v>
      </c>
      <c r="E29" s="118">
        <v>1.6666666666666667</v>
      </c>
      <c r="F29" s="118">
        <v>1.4855254559047915</v>
      </c>
      <c r="G29" s="121">
        <v>200</v>
      </c>
      <c r="H29" s="121">
        <v>0</v>
      </c>
      <c r="I29" s="121">
        <v>200</v>
      </c>
      <c r="J29" s="121"/>
    </row>
    <row r="30" spans="1:10" s="122" customFormat="1" ht="15" hidden="1" customHeight="1">
      <c r="A30" s="115"/>
      <c r="B30" s="116" t="s">
        <v>111</v>
      </c>
      <c r="C30" s="121">
        <v>0</v>
      </c>
      <c r="D30" s="121"/>
      <c r="E30" s="118" t="e">
        <v>#DIV/0!</v>
      </c>
      <c r="F30" s="118" t="e">
        <v>#DIV/0!</v>
      </c>
      <c r="G30" s="121">
        <v>0</v>
      </c>
      <c r="H30" s="121"/>
      <c r="I30" s="121"/>
      <c r="J30" s="121"/>
    </row>
    <row r="31" spans="1:10" s="122" customFormat="1" ht="29.25" customHeight="1">
      <c r="A31" s="115">
        <v>3</v>
      </c>
      <c r="B31" s="116" t="s">
        <v>113</v>
      </c>
      <c r="C31" s="117">
        <v>10100000</v>
      </c>
      <c r="D31" s="117">
        <v>10500000</v>
      </c>
      <c r="E31" s="118">
        <v>1.0396039603960396</v>
      </c>
      <c r="F31" s="118">
        <v>0.98455868489928444</v>
      </c>
      <c r="G31" s="117">
        <v>10000000</v>
      </c>
      <c r="H31" s="117">
        <v>9887300</v>
      </c>
      <c r="I31" s="117">
        <v>112700</v>
      </c>
      <c r="J31" s="117">
        <v>0</v>
      </c>
    </row>
    <row r="32" spans="1:10" s="122" customFormat="1" ht="18" customHeight="1">
      <c r="A32" s="115"/>
      <c r="B32" s="120" t="s">
        <v>104</v>
      </c>
      <c r="C32" s="121">
        <v>2020000</v>
      </c>
      <c r="D32" s="121">
        <v>1937500</v>
      </c>
      <c r="E32" s="118">
        <v>0.95915841584158412</v>
      </c>
      <c r="F32" s="118">
        <v>0.75604996247074463</v>
      </c>
      <c r="G32" s="121">
        <v>1600000</v>
      </c>
      <c r="H32" s="121">
        <v>1575300</v>
      </c>
      <c r="I32" s="121">
        <v>24700</v>
      </c>
      <c r="J32" s="121"/>
    </row>
    <row r="33" spans="1:10" s="122" customFormat="1" ht="30" hidden="1" customHeight="1">
      <c r="A33" s="115"/>
      <c r="B33" s="123" t="s">
        <v>114</v>
      </c>
      <c r="C33" s="121">
        <v>0</v>
      </c>
      <c r="D33" s="121"/>
      <c r="E33" s="118" t="e">
        <v>#DIV/0!</v>
      </c>
      <c r="F33" s="118" t="e">
        <v>#DIV/0!</v>
      </c>
      <c r="G33" s="121">
        <v>0</v>
      </c>
      <c r="H33" s="121">
        <v>0</v>
      </c>
      <c r="I33" s="121"/>
      <c r="J33" s="121"/>
    </row>
    <row r="34" spans="1:10" s="122" customFormat="1" ht="18" customHeight="1">
      <c r="A34" s="115"/>
      <c r="B34" s="120" t="s">
        <v>106</v>
      </c>
      <c r="C34" s="121">
        <v>7968000</v>
      </c>
      <c r="D34" s="121">
        <v>8500000</v>
      </c>
      <c r="E34" s="118">
        <v>1.0667670682730923</v>
      </c>
      <c r="F34" s="118">
        <v>1.0651045892422282</v>
      </c>
      <c r="G34" s="121">
        <v>8333000</v>
      </c>
      <c r="H34" s="121">
        <v>8245800</v>
      </c>
      <c r="I34" s="121">
        <v>87200</v>
      </c>
      <c r="J34" s="121"/>
    </row>
    <row r="35" spans="1:10" s="122" customFormat="1" ht="30" hidden="1" customHeight="1">
      <c r="A35" s="115"/>
      <c r="B35" s="123" t="s">
        <v>114</v>
      </c>
      <c r="C35" s="121">
        <v>0</v>
      </c>
      <c r="D35" s="121"/>
      <c r="E35" s="118" t="e">
        <v>#DIV/0!</v>
      </c>
      <c r="F35" s="118" t="e">
        <v>#DIV/0!</v>
      </c>
      <c r="G35" s="121">
        <v>0</v>
      </c>
      <c r="H35" s="121">
        <v>0</v>
      </c>
      <c r="I35" s="121"/>
      <c r="J35" s="121"/>
    </row>
    <row r="36" spans="1:10" s="124" customFormat="1" ht="15" hidden="1" customHeight="1">
      <c r="A36" s="100"/>
      <c r="B36" s="120" t="s">
        <v>115</v>
      </c>
      <c r="C36" s="121">
        <v>0</v>
      </c>
      <c r="D36" s="121"/>
      <c r="E36" s="118" t="e">
        <v>#DIV/0!</v>
      </c>
      <c r="F36" s="118" t="e">
        <v>#DIV/0!</v>
      </c>
      <c r="G36" s="121">
        <v>0</v>
      </c>
      <c r="H36" s="121">
        <v>0</v>
      </c>
      <c r="I36" s="121"/>
      <c r="J36" s="121"/>
    </row>
    <row r="37" spans="1:10" s="122" customFormat="1" ht="18.75" customHeight="1">
      <c r="A37" s="115"/>
      <c r="B37" s="120" t="s">
        <v>107</v>
      </c>
      <c r="C37" s="121">
        <v>110000</v>
      </c>
      <c r="D37" s="121">
        <v>60000</v>
      </c>
      <c r="E37" s="118">
        <v>0.54545454545454541</v>
      </c>
      <c r="F37" s="118">
        <v>0.50302986907105884</v>
      </c>
      <c r="G37" s="121">
        <v>65000</v>
      </c>
      <c r="H37" s="121">
        <v>65000</v>
      </c>
      <c r="I37" s="121">
        <v>0</v>
      </c>
      <c r="J37" s="121"/>
    </row>
    <row r="38" spans="1:10" s="124" customFormat="1" ht="42" customHeight="1">
      <c r="A38" s="100"/>
      <c r="B38" s="123" t="s">
        <v>116</v>
      </c>
      <c r="C38" s="121">
        <v>98000</v>
      </c>
      <c r="D38" s="121"/>
      <c r="E38" s="118">
        <v>0</v>
      </c>
      <c r="F38" s="118"/>
      <c r="G38" s="121">
        <v>53000</v>
      </c>
      <c r="H38" s="121">
        <v>53000</v>
      </c>
      <c r="I38" s="121"/>
      <c r="J38" s="121"/>
    </row>
    <row r="39" spans="1:10" s="122" customFormat="1" ht="18.75" customHeight="1">
      <c r="A39" s="115"/>
      <c r="B39" s="120" t="s">
        <v>109</v>
      </c>
      <c r="C39" s="121">
        <v>2000</v>
      </c>
      <c r="D39" s="121">
        <v>2500</v>
      </c>
      <c r="E39" s="118">
        <v>1.25</v>
      </c>
      <c r="F39" s="118">
        <v>1.0864073966481436</v>
      </c>
      <c r="G39" s="121">
        <v>2000</v>
      </c>
      <c r="H39" s="121">
        <v>1200</v>
      </c>
      <c r="I39" s="121">
        <v>800</v>
      </c>
      <c r="J39" s="121"/>
    </row>
    <row r="40" spans="1:10" s="122" customFormat="1" ht="15" hidden="1" customHeight="1">
      <c r="A40" s="115"/>
      <c r="B40" s="123" t="s">
        <v>110</v>
      </c>
      <c r="C40" s="121">
        <v>0</v>
      </c>
      <c r="D40" s="121"/>
      <c r="E40" s="118" t="e">
        <v>#DIV/0!</v>
      </c>
      <c r="F40" s="118" t="e">
        <v>#DIV/0!</v>
      </c>
      <c r="G40" s="121">
        <v>0</v>
      </c>
      <c r="H40" s="121"/>
      <c r="I40" s="121"/>
      <c r="J40" s="121"/>
    </row>
    <row r="41" spans="1:10" s="124" customFormat="1" ht="15" hidden="1" customHeight="1">
      <c r="A41" s="100"/>
      <c r="B41" s="120" t="s">
        <v>117</v>
      </c>
      <c r="C41" s="121">
        <v>0</v>
      </c>
      <c r="D41" s="121"/>
      <c r="E41" s="118" t="e">
        <v>#DIV/0!</v>
      </c>
      <c r="F41" s="118" t="e">
        <v>#DIV/0!</v>
      </c>
      <c r="G41" s="121">
        <v>0</v>
      </c>
      <c r="H41" s="121"/>
      <c r="I41" s="121"/>
      <c r="J41" s="121"/>
    </row>
    <row r="42" spans="1:10" s="122" customFormat="1" ht="30" hidden="1" customHeight="1">
      <c r="A42" s="115"/>
      <c r="B42" s="123" t="s">
        <v>114</v>
      </c>
      <c r="C42" s="121">
        <v>0</v>
      </c>
      <c r="D42" s="121"/>
      <c r="E42" s="118" t="e">
        <v>#DIV/0!</v>
      </c>
      <c r="F42" s="118" t="e">
        <v>#DIV/0!</v>
      </c>
      <c r="G42" s="121">
        <v>0</v>
      </c>
      <c r="H42" s="121"/>
      <c r="I42" s="121"/>
      <c r="J42" s="121"/>
    </row>
    <row r="43" spans="1:10" s="122" customFormat="1" ht="15" hidden="1" customHeight="1">
      <c r="A43" s="115"/>
      <c r="B43" s="116" t="s">
        <v>111</v>
      </c>
      <c r="C43" s="121">
        <v>0</v>
      </c>
      <c r="D43" s="121"/>
      <c r="E43" s="118" t="e">
        <v>#DIV/0!</v>
      </c>
      <c r="F43" s="118" t="e">
        <v>#DIV/0!</v>
      </c>
      <c r="G43" s="121">
        <v>0</v>
      </c>
      <c r="H43" s="121"/>
      <c r="I43" s="121"/>
      <c r="J43" s="121"/>
    </row>
    <row r="44" spans="1:10" s="124" customFormat="1" ht="27" customHeight="1">
      <c r="A44" s="115">
        <v>4</v>
      </c>
      <c r="B44" s="116" t="s">
        <v>118</v>
      </c>
      <c r="C44" s="117">
        <v>4260000</v>
      </c>
      <c r="D44" s="117">
        <v>4300000</v>
      </c>
      <c r="E44" s="118">
        <v>1.0093896713615023</v>
      </c>
      <c r="F44" s="118">
        <v>1.0001443777721648</v>
      </c>
      <c r="G44" s="117">
        <v>4299999.8</v>
      </c>
      <c r="H44" s="117">
        <v>0</v>
      </c>
      <c r="I44" s="117">
        <v>0</v>
      </c>
      <c r="J44" s="117">
        <v>4299999.8</v>
      </c>
    </row>
    <row r="45" spans="1:10" s="122" customFormat="1" ht="18.75" customHeight="1">
      <c r="A45" s="115"/>
      <c r="B45" s="120" t="s">
        <v>104</v>
      </c>
      <c r="C45" s="121">
        <v>2840000</v>
      </c>
      <c r="D45" s="121">
        <v>2429500</v>
      </c>
      <c r="E45" s="118">
        <v>0.85545774647887329</v>
      </c>
      <c r="F45" s="118">
        <v>0.95789158194018564</v>
      </c>
      <c r="G45" s="121">
        <v>2461881.7999999998</v>
      </c>
      <c r="H45" s="121"/>
      <c r="I45" s="121"/>
      <c r="J45" s="121">
        <v>2461881.7999999998</v>
      </c>
    </row>
    <row r="46" spans="1:10" s="122" customFormat="1" ht="18.75" customHeight="1">
      <c r="A46" s="115"/>
      <c r="B46" s="120" t="s">
        <v>106</v>
      </c>
      <c r="C46" s="121">
        <v>1351200</v>
      </c>
      <c r="D46" s="121">
        <v>1800000</v>
      </c>
      <c r="E46" s="118">
        <v>1.3321492007104796</v>
      </c>
      <c r="F46" s="118">
        <v>1.0601910737793359</v>
      </c>
      <c r="G46" s="121">
        <v>1733341</v>
      </c>
      <c r="H46" s="121"/>
      <c r="I46" s="121"/>
      <c r="J46" s="121">
        <v>1733341</v>
      </c>
    </row>
    <row r="47" spans="1:10" s="122" customFormat="1" ht="18.75" customHeight="1">
      <c r="A47" s="115"/>
      <c r="B47" s="120" t="s">
        <v>107</v>
      </c>
      <c r="C47" s="121">
        <v>65000</v>
      </c>
      <c r="D47" s="121">
        <v>65000</v>
      </c>
      <c r="E47" s="118">
        <v>1</v>
      </c>
      <c r="F47" s="118">
        <v>1.0774247096670004</v>
      </c>
      <c r="G47" s="121">
        <v>100540</v>
      </c>
      <c r="H47" s="121"/>
      <c r="I47" s="121"/>
      <c r="J47" s="121">
        <v>100540</v>
      </c>
    </row>
    <row r="48" spans="1:10" s="122" customFormat="1" ht="45" hidden="1" customHeight="1">
      <c r="A48" s="115"/>
      <c r="B48" s="123" t="s">
        <v>108</v>
      </c>
      <c r="C48" s="121">
        <v>0</v>
      </c>
      <c r="D48" s="121"/>
      <c r="E48" s="118" t="e">
        <v>#DIV/0!</v>
      </c>
      <c r="F48" s="118" t="e">
        <v>#DIV/0!</v>
      </c>
      <c r="G48" s="121">
        <v>0</v>
      </c>
      <c r="H48" s="121"/>
      <c r="I48" s="121"/>
      <c r="J48" s="121"/>
    </row>
    <row r="49" spans="1:10" s="122" customFormat="1" ht="18" customHeight="1">
      <c r="A49" s="115"/>
      <c r="B49" s="120" t="s">
        <v>109</v>
      </c>
      <c r="C49" s="121">
        <v>3800</v>
      </c>
      <c r="D49" s="121">
        <v>5500</v>
      </c>
      <c r="E49" s="118">
        <v>1.4473684210526316</v>
      </c>
      <c r="F49" s="118">
        <v>1.1125725857855127</v>
      </c>
      <c r="G49" s="121">
        <v>4237</v>
      </c>
      <c r="H49" s="121"/>
      <c r="I49" s="121"/>
      <c r="J49" s="121">
        <v>4237</v>
      </c>
    </row>
    <row r="50" spans="1:10" s="122" customFormat="1" ht="15" hidden="1" customHeight="1">
      <c r="A50" s="115"/>
      <c r="B50" s="116" t="s">
        <v>111</v>
      </c>
      <c r="C50" s="121">
        <v>0</v>
      </c>
      <c r="D50" s="121"/>
      <c r="E50" s="118" t="e">
        <v>#DIV/0!</v>
      </c>
      <c r="F50" s="118" t="e">
        <v>#DIV/0!</v>
      </c>
      <c r="G50" s="121">
        <v>0</v>
      </c>
      <c r="H50" s="121"/>
      <c r="I50" s="121"/>
      <c r="J50" s="121"/>
    </row>
    <row r="51" spans="1:10" s="122" customFormat="1" ht="18" customHeight="1">
      <c r="A51" s="115">
        <v>5</v>
      </c>
      <c r="B51" s="125" t="s">
        <v>119</v>
      </c>
      <c r="C51" s="121">
        <v>665000</v>
      </c>
      <c r="D51" s="121">
        <v>550000</v>
      </c>
      <c r="E51" s="118">
        <v>0.82706766917293228</v>
      </c>
      <c r="F51" s="118">
        <v>0.73725532246394843</v>
      </c>
      <c r="G51" s="121">
        <v>600000</v>
      </c>
      <c r="H51" s="121"/>
      <c r="I51" s="121">
        <v>492700</v>
      </c>
      <c r="J51" s="121">
        <v>107300</v>
      </c>
    </row>
    <row r="52" spans="1:10" s="122" customFormat="1" ht="18" customHeight="1">
      <c r="A52" s="115">
        <v>6</v>
      </c>
      <c r="B52" s="116" t="s">
        <v>120</v>
      </c>
      <c r="C52" s="121">
        <v>0</v>
      </c>
      <c r="D52" s="121"/>
      <c r="E52" s="118"/>
      <c r="F52" s="118"/>
      <c r="G52" s="121">
        <v>0</v>
      </c>
      <c r="H52" s="121"/>
      <c r="I52" s="121"/>
      <c r="J52" s="121"/>
    </row>
    <row r="53" spans="1:10" s="122" customFormat="1" ht="18" customHeight="1">
      <c r="A53" s="115">
        <v>7</v>
      </c>
      <c r="B53" s="116" t="s">
        <v>121</v>
      </c>
      <c r="C53" s="121">
        <v>47000</v>
      </c>
      <c r="D53" s="121">
        <v>65000</v>
      </c>
      <c r="E53" s="118">
        <v>1.3829787234042554</v>
      </c>
      <c r="F53" s="118">
        <v>0.98817562421876681</v>
      </c>
      <c r="G53" s="121">
        <v>53000</v>
      </c>
      <c r="H53" s="121"/>
      <c r="I53" s="121"/>
      <c r="J53" s="121">
        <v>53000</v>
      </c>
    </row>
    <row r="54" spans="1:10" s="122" customFormat="1" ht="18" customHeight="1">
      <c r="A54" s="115">
        <v>8</v>
      </c>
      <c r="B54" s="116" t="s">
        <v>122</v>
      </c>
      <c r="C54" s="121">
        <v>3500000</v>
      </c>
      <c r="D54" s="121">
        <v>3500000</v>
      </c>
      <c r="E54" s="118">
        <v>1</v>
      </c>
      <c r="F54" s="118">
        <v>0.90674889832583838</v>
      </c>
      <c r="G54" s="121">
        <v>3500000</v>
      </c>
      <c r="H54" s="121">
        <v>2929000</v>
      </c>
      <c r="I54" s="121">
        <v>74000</v>
      </c>
      <c r="J54" s="121">
        <v>497000</v>
      </c>
    </row>
    <row r="55" spans="1:10" s="122" customFormat="1" ht="18" customHeight="1">
      <c r="A55" s="115">
        <v>9</v>
      </c>
      <c r="B55" s="116" t="s">
        <v>123</v>
      </c>
      <c r="C55" s="121">
        <v>730000</v>
      </c>
      <c r="D55" s="121">
        <v>370000</v>
      </c>
      <c r="E55" s="118">
        <v>0.50684931506849318</v>
      </c>
      <c r="F55" s="118">
        <v>0.82441205168440901</v>
      </c>
      <c r="G55" s="121">
        <v>400000</v>
      </c>
      <c r="H55" s="121">
        <v>330000</v>
      </c>
      <c r="I55" s="121">
        <v>70000</v>
      </c>
      <c r="J55" s="121"/>
    </row>
    <row r="56" spans="1:10" s="109" customFormat="1" ht="33" customHeight="1">
      <c r="A56" s="100"/>
      <c r="B56" s="123" t="s">
        <v>124</v>
      </c>
      <c r="C56" s="126">
        <v>292000</v>
      </c>
      <c r="D56" s="126">
        <v>148000</v>
      </c>
      <c r="E56" s="104">
        <v>0.50684931506849318</v>
      </c>
      <c r="F56" s="104">
        <v>0.63416311668031455</v>
      </c>
      <c r="G56" s="126">
        <v>160000</v>
      </c>
      <c r="H56" s="126"/>
      <c r="I56" s="126"/>
      <c r="J56" s="126"/>
    </row>
    <row r="57" spans="1:10" s="109" customFormat="1" ht="26.25" customHeight="1">
      <c r="A57" s="100"/>
      <c r="B57" s="123" t="s">
        <v>125</v>
      </c>
      <c r="C57" s="126">
        <v>438000</v>
      </c>
      <c r="D57" s="126">
        <v>222000</v>
      </c>
      <c r="E57" s="104">
        <v>0.50684931506849318</v>
      </c>
      <c r="F57" s="104">
        <v>1.0305150646055112</v>
      </c>
      <c r="G57" s="126">
        <v>240000</v>
      </c>
      <c r="H57" s="126"/>
      <c r="I57" s="126"/>
      <c r="J57" s="126"/>
    </row>
    <row r="58" spans="1:10" s="119" customFormat="1" ht="18.75" customHeight="1">
      <c r="A58" s="115">
        <v>10</v>
      </c>
      <c r="B58" s="116" t="s">
        <v>126</v>
      </c>
      <c r="C58" s="117">
        <v>125000</v>
      </c>
      <c r="D58" s="117">
        <v>130000</v>
      </c>
      <c r="E58" s="118">
        <v>1.04</v>
      </c>
      <c r="F58" s="118">
        <v>0.97163640366263038</v>
      </c>
      <c r="G58" s="121">
        <v>135000</v>
      </c>
      <c r="H58" s="121">
        <v>81901</v>
      </c>
      <c r="I58" s="121">
        <v>41538</v>
      </c>
      <c r="J58" s="121">
        <v>11561</v>
      </c>
    </row>
    <row r="59" spans="1:10" s="124" customFormat="1" ht="42" customHeight="1">
      <c r="A59" s="100"/>
      <c r="B59" s="123" t="s">
        <v>127</v>
      </c>
      <c r="C59" s="127">
        <v>42000</v>
      </c>
      <c r="D59" s="127">
        <v>42000</v>
      </c>
      <c r="E59" s="104">
        <v>1</v>
      </c>
      <c r="F59" s="104">
        <v>0.87644753951462828</v>
      </c>
      <c r="G59" s="126">
        <v>45500</v>
      </c>
      <c r="H59" s="126"/>
      <c r="I59" s="126"/>
      <c r="J59" s="126"/>
    </row>
    <row r="60" spans="1:10" s="124" customFormat="1" ht="39" customHeight="1">
      <c r="A60" s="100"/>
      <c r="B60" s="123" t="s">
        <v>128</v>
      </c>
      <c r="C60" s="127">
        <v>83000</v>
      </c>
      <c r="D60" s="127">
        <v>88000</v>
      </c>
      <c r="E60" s="104">
        <v>1.0602409638554218</v>
      </c>
      <c r="F60" s="104">
        <v>1.0247550377231311</v>
      </c>
      <c r="G60" s="127">
        <v>89500</v>
      </c>
      <c r="H60" s="127"/>
      <c r="I60" s="127"/>
      <c r="J60" s="127"/>
    </row>
    <row r="61" spans="1:10" s="124" customFormat="1" ht="30" hidden="1" customHeight="1">
      <c r="A61" s="100"/>
      <c r="B61" s="123" t="s">
        <v>129</v>
      </c>
      <c r="C61" s="126"/>
      <c r="D61" s="126"/>
      <c r="E61" s="118" t="e">
        <v>#DIV/0!</v>
      </c>
      <c r="F61" s="118" t="e">
        <v>#DIV/0!</v>
      </c>
      <c r="G61" s="126"/>
      <c r="H61" s="126"/>
      <c r="I61" s="126"/>
      <c r="J61" s="126"/>
    </row>
    <row r="62" spans="1:10" s="122" customFormat="1" ht="18.75" customHeight="1">
      <c r="A62" s="115">
        <v>11</v>
      </c>
      <c r="B62" s="128" t="s">
        <v>130</v>
      </c>
      <c r="C62" s="121">
        <v>3000000</v>
      </c>
      <c r="D62" s="121">
        <v>300000</v>
      </c>
      <c r="E62" s="118">
        <v>0.1</v>
      </c>
      <c r="F62" s="118">
        <v>0.23433295762381995</v>
      </c>
      <c r="G62" s="121">
        <v>3600000</v>
      </c>
      <c r="H62" s="121"/>
      <c r="I62" s="121"/>
      <c r="J62" s="121">
        <v>3600000</v>
      </c>
    </row>
    <row r="63" spans="1:10" s="124" customFormat="1" ht="40.5" customHeight="1">
      <c r="A63" s="100" t="s">
        <v>131</v>
      </c>
      <c r="B63" s="129" t="s">
        <v>132</v>
      </c>
      <c r="C63" s="126"/>
      <c r="D63" s="126"/>
      <c r="E63" s="104"/>
      <c r="F63" s="104"/>
      <c r="G63" s="126"/>
      <c r="H63" s="126"/>
      <c r="I63" s="126"/>
      <c r="J63" s="126"/>
    </row>
    <row r="64" spans="1:10" s="124" customFormat="1" ht="35.25" customHeight="1">
      <c r="A64" s="100" t="s">
        <v>131</v>
      </c>
      <c r="B64" s="129" t="s">
        <v>133</v>
      </c>
      <c r="C64" s="126">
        <v>3000000</v>
      </c>
      <c r="D64" s="126">
        <v>300000</v>
      </c>
      <c r="E64" s="104">
        <v>0.1</v>
      </c>
      <c r="F64" s="104">
        <v>0.23433295762381995</v>
      </c>
      <c r="G64" s="126">
        <v>3600000</v>
      </c>
      <c r="H64" s="126"/>
      <c r="I64" s="126"/>
      <c r="J64" s="126">
        <v>3600000</v>
      </c>
    </row>
    <row r="65" spans="1:10" s="124" customFormat="1" ht="24" hidden="1" customHeight="1">
      <c r="A65" s="100"/>
      <c r="B65" s="130" t="s">
        <v>134</v>
      </c>
      <c r="C65" s="126">
        <v>85000</v>
      </c>
      <c r="D65" s="126"/>
      <c r="E65" s="118"/>
      <c r="F65" s="118"/>
      <c r="G65" s="126"/>
      <c r="H65" s="126"/>
      <c r="I65" s="126"/>
      <c r="J65" s="126"/>
    </row>
    <row r="66" spans="1:10" s="124" customFormat="1" ht="24" hidden="1" customHeight="1">
      <c r="A66" s="100"/>
      <c r="B66" s="130" t="s">
        <v>135</v>
      </c>
      <c r="C66" s="126">
        <v>1410000</v>
      </c>
      <c r="D66" s="126"/>
      <c r="E66" s="118"/>
      <c r="F66" s="118"/>
      <c r="G66" s="126"/>
      <c r="H66" s="126"/>
      <c r="I66" s="126"/>
      <c r="J66" s="126"/>
    </row>
    <row r="67" spans="1:10" s="124" customFormat="1" ht="24" hidden="1" customHeight="1">
      <c r="A67" s="100"/>
      <c r="B67" s="130" t="s">
        <v>136</v>
      </c>
      <c r="C67" s="126">
        <v>1685000</v>
      </c>
      <c r="D67" s="126"/>
      <c r="E67" s="118"/>
      <c r="F67" s="118"/>
      <c r="G67" s="126"/>
      <c r="H67" s="126"/>
      <c r="I67" s="126"/>
      <c r="J67" s="126"/>
    </row>
    <row r="68" spans="1:10" s="124" customFormat="1" ht="24" hidden="1" customHeight="1">
      <c r="A68" s="100"/>
      <c r="B68" s="130" t="s">
        <v>137</v>
      </c>
      <c r="C68" s="126">
        <v>350000</v>
      </c>
      <c r="D68" s="126"/>
      <c r="E68" s="118"/>
      <c r="F68" s="118"/>
      <c r="G68" s="126"/>
      <c r="H68" s="126"/>
      <c r="I68" s="126"/>
      <c r="J68" s="126"/>
    </row>
    <row r="69" spans="1:10" s="124" customFormat="1" ht="24" hidden="1" customHeight="1">
      <c r="A69" s="100"/>
      <c r="B69" s="131" t="s">
        <v>138</v>
      </c>
      <c r="C69" s="126">
        <v>70000</v>
      </c>
      <c r="D69" s="126"/>
      <c r="E69" s="118"/>
      <c r="F69" s="118"/>
      <c r="G69" s="126"/>
      <c r="H69" s="126"/>
      <c r="I69" s="126"/>
      <c r="J69" s="126"/>
    </row>
    <row r="70" spans="1:10" s="119" customFormat="1" ht="20.25" customHeight="1">
      <c r="A70" s="115">
        <v>12</v>
      </c>
      <c r="B70" s="116" t="s">
        <v>139</v>
      </c>
      <c r="C70" s="121">
        <v>220000</v>
      </c>
      <c r="D70" s="121">
        <v>220000</v>
      </c>
      <c r="E70" s="118">
        <v>1</v>
      </c>
      <c r="F70" s="118">
        <v>0.68251065238518105</v>
      </c>
      <c r="G70" s="121">
        <v>300000</v>
      </c>
      <c r="H70" s="121">
        <v>230000</v>
      </c>
      <c r="I70" s="121">
        <v>70000</v>
      </c>
      <c r="J70" s="121"/>
    </row>
    <row r="71" spans="1:10" s="119" customFormat="1" ht="15" hidden="1" customHeight="1">
      <c r="A71" s="115">
        <v>13</v>
      </c>
      <c r="B71" s="116" t="s">
        <v>140</v>
      </c>
      <c r="C71" s="121"/>
      <c r="D71" s="121"/>
      <c r="E71" s="118" t="e">
        <v>#DIV/0!</v>
      </c>
      <c r="F71" s="118" t="e">
        <v>#DIV/0!</v>
      </c>
      <c r="G71" s="121"/>
      <c r="H71" s="121"/>
      <c r="I71" s="121"/>
      <c r="J71" s="121"/>
    </row>
    <row r="72" spans="1:10" s="119" customFormat="1" ht="30" hidden="1" customHeight="1">
      <c r="A72" s="115"/>
      <c r="B72" s="123" t="s">
        <v>141</v>
      </c>
      <c r="C72" s="121"/>
      <c r="D72" s="121"/>
      <c r="E72" s="118" t="e">
        <v>#DIV/0!</v>
      </c>
      <c r="F72" s="118" t="e">
        <v>#DIV/0!</v>
      </c>
      <c r="G72" s="121"/>
      <c r="H72" s="121"/>
      <c r="I72" s="121"/>
      <c r="J72" s="121"/>
    </row>
    <row r="73" spans="1:10" s="119" customFormat="1" ht="30" hidden="1" customHeight="1">
      <c r="A73" s="115"/>
      <c r="B73" s="132" t="s">
        <v>142</v>
      </c>
      <c r="C73" s="121"/>
      <c r="D73" s="121"/>
      <c r="E73" s="118" t="e">
        <v>#DIV/0!</v>
      </c>
      <c r="F73" s="118" t="e">
        <v>#DIV/0!</v>
      </c>
      <c r="G73" s="121"/>
      <c r="H73" s="121"/>
      <c r="I73" s="121"/>
      <c r="J73" s="121"/>
    </row>
    <row r="74" spans="1:10" s="119" customFormat="1" ht="20.25" customHeight="1">
      <c r="A74" s="115">
        <v>14</v>
      </c>
      <c r="B74" s="116" t="s">
        <v>143</v>
      </c>
      <c r="C74" s="121"/>
      <c r="D74" s="121"/>
      <c r="E74" s="118"/>
      <c r="F74" s="118">
        <v>0</v>
      </c>
      <c r="G74" s="121"/>
      <c r="H74" s="121"/>
      <c r="I74" s="121"/>
      <c r="J74" s="121"/>
    </row>
    <row r="75" spans="1:10" s="109" customFormat="1" ht="20.25" customHeight="1">
      <c r="A75" s="100"/>
      <c r="B75" s="123" t="s">
        <v>144</v>
      </c>
      <c r="C75" s="126"/>
      <c r="D75" s="126"/>
      <c r="E75" s="104"/>
      <c r="F75" s="104"/>
      <c r="G75" s="126"/>
      <c r="H75" s="126"/>
      <c r="I75" s="126"/>
      <c r="J75" s="126"/>
    </row>
    <row r="76" spans="1:10" s="109" customFormat="1" ht="20.25" customHeight="1">
      <c r="A76" s="100"/>
      <c r="B76" s="132" t="s">
        <v>145</v>
      </c>
      <c r="C76" s="126"/>
      <c r="D76" s="126"/>
      <c r="E76" s="104"/>
      <c r="F76" s="104"/>
      <c r="G76" s="126"/>
      <c r="H76" s="126"/>
      <c r="I76" s="126"/>
      <c r="J76" s="126"/>
    </row>
    <row r="77" spans="1:10" s="119" customFormat="1" ht="30" hidden="1" customHeight="1">
      <c r="A77" s="115">
        <v>15</v>
      </c>
      <c r="B77" s="116" t="s">
        <v>146</v>
      </c>
      <c r="C77" s="121"/>
      <c r="D77" s="121"/>
      <c r="E77" s="118"/>
      <c r="F77" s="118" t="e">
        <v>#DIV/0!</v>
      </c>
      <c r="G77" s="121"/>
      <c r="H77" s="121"/>
      <c r="I77" s="121"/>
      <c r="J77" s="121"/>
    </row>
    <row r="78" spans="1:10" s="119" customFormat="1" ht="15" hidden="1" customHeight="1">
      <c r="A78" s="115"/>
      <c r="B78" s="123" t="s">
        <v>147</v>
      </c>
      <c r="C78" s="121"/>
      <c r="D78" s="121"/>
      <c r="E78" s="118"/>
      <c r="F78" s="118" t="e">
        <v>#DIV/0!</v>
      </c>
      <c r="G78" s="121"/>
      <c r="H78" s="121"/>
      <c r="I78" s="121"/>
      <c r="J78" s="121"/>
    </row>
    <row r="79" spans="1:10" s="119" customFormat="1" ht="15" hidden="1" customHeight="1">
      <c r="A79" s="115"/>
      <c r="B79" s="132" t="s">
        <v>148</v>
      </c>
      <c r="C79" s="121"/>
      <c r="D79" s="121"/>
      <c r="E79" s="118"/>
      <c r="F79" s="118" t="e">
        <v>#DIV/0!</v>
      </c>
      <c r="G79" s="121"/>
      <c r="H79" s="121"/>
      <c r="I79" s="121"/>
      <c r="J79" s="121"/>
    </row>
    <row r="80" spans="1:10" s="119" customFormat="1" ht="35.25" customHeight="1">
      <c r="A80" s="115">
        <v>16</v>
      </c>
      <c r="B80" s="116" t="s">
        <v>149</v>
      </c>
      <c r="C80" s="121"/>
      <c r="D80" s="121">
        <v>400</v>
      </c>
      <c r="E80" s="118"/>
      <c r="F80" s="118">
        <v>0.93943765989742734</v>
      </c>
      <c r="G80" s="121"/>
      <c r="H80" s="121"/>
      <c r="I80" s="121"/>
      <c r="J80" s="121"/>
    </row>
    <row r="81" spans="1:10" s="122" customFormat="1" ht="19.5" customHeight="1">
      <c r="A81" s="115">
        <v>17</v>
      </c>
      <c r="B81" s="116" t="s">
        <v>150</v>
      </c>
      <c r="C81" s="121">
        <v>455000</v>
      </c>
      <c r="D81" s="121">
        <v>497600</v>
      </c>
      <c r="E81" s="118">
        <v>1.0936263736263736</v>
      </c>
      <c r="F81" s="118">
        <v>0.73367626212659587</v>
      </c>
      <c r="G81" s="121">
        <v>533000</v>
      </c>
      <c r="H81" s="121">
        <v>444600</v>
      </c>
      <c r="I81" s="121">
        <v>88400</v>
      </c>
      <c r="J81" s="121"/>
    </row>
    <row r="82" spans="1:10" s="122" customFormat="1" ht="29.25" customHeight="1">
      <c r="A82" s="115"/>
      <c r="B82" s="116" t="s">
        <v>151</v>
      </c>
      <c r="C82" s="121">
        <v>150000</v>
      </c>
      <c r="D82" s="121">
        <v>150000</v>
      </c>
      <c r="E82" s="118">
        <v>1</v>
      </c>
      <c r="F82" s="118">
        <v>1.1339931674494441</v>
      </c>
      <c r="G82" s="121">
        <v>240000</v>
      </c>
      <c r="H82" s="121"/>
      <c r="I82" s="121"/>
      <c r="J82" s="121"/>
    </row>
    <row r="83" spans="1:10" s="122" customFormat="1" ht="19.5" customHeight="1">
      <c r="A83" s="115"/>
      <c r="B83" s="116" t="s">
        <v>152</v>
      </c>
      <c r="C83" s="121"/>
      <c r="D83" s="121"/>
      <c r="E83" s="118"/>
      <c r="F83" s="118"/>
      <c r="G83" s="121"/>
      <c r="H83" s="121"/>
      <c r="I83" s="121">
        <v>20000</v>
      </c>
      <c r="J83" s="121"/>
    </row>
    <row r="84" spans="1:10" s="122" customFormat="1" ht="19.5" customHeight="1">
      <c r="A84" s="115"/>
      <c r="B84" s="116" t="s">
        <v>153</v>
      </c>
      <c r="C84" s="121"/>
      <c r="D84" s="121"/>
      <c r="E84" s="98"/>
      <c r="F84" s="98"/>
      <c r="G84" s="121"/>
      <c r="H84" s="121"/>
      <c r="I84" s="121">
        <v>43400</v>
      </c>
      <c r="J84" s="121"/>
    </row>
    <row r="85" spans="1:10" s="109" customFormat="1" ht="19.5" customHeight="1">
      <c r="A85" s="100"/>
      <c r="B85" s="123" t="s">
        <v>154</v>
      </c>
      <c r="C85" s="126">
        <v>305000</v>
      </c>
      <c r="D85" s="126">
        <v>347600</v>
      </c>
      <c r="E85" s="104">
        <v>1.1396721311475411</v>
      </c>
      <c r="F85" s="104">
        <v>0.63668558305099554</v>
      </c>
      <c r="G85" s="126">
        <v>293000</v>
      </c>
      <c r="H85" s="126"/>
      <c r="I85" s="126">
        <v>25000</v>
      </c>
      <c r="J85" s="126"/>
    </row>
    <row r="86" spans="1:10" s="119" customFormat="1" ht="27.75" customHeight="1">
      <c r="A86" s="115">
        <v>18</v>
      </c>
      <c r="B86" s="116" t="s">
        <v>155</v>
      </c>
      <c r="C86" s="121">
        <v>5000</v>
      </c>
      <c r="D86" s="121">
        <v>5000</v>
      </c>
      <c r="E86" s="118">
        <v>1</v>
      </c>
      <c r="F86" s="118">
        <v>1.1253947728714708</v>
      </c>
      <c r="G86" s="121">
        <v>4000</v>
      </c>
      <c r="H86" s="121">
        <v>4000</v>
      </c>
      <c r="I86" s="121"/>
      <c r="J86" s="121"/>
    </row>
    <row r="87" spans="1:10" s="109" customFormat="1" ht="21" customHeight="1">
      <c r="A87" s="100"/>
      <c r="B87" s="123" t="s">
        <v>156</v>
      </c>
      <c r="C87" s="126">
        <v>2000</v>
      </c>
      <c r="D87" s="126">
        <v>2000</v>
      </c>
      <c r="E87" s="104">
        <v>1</v>
      </c>
      <c r="F87" s="104">
        <v>1.0800249917783098</v>
      </c>
      <c r="G87" s="126">
        <v>2000</v>
      </c>
      <c r="H87" s="126">
        <v>2000</v>
      </c>
      <c r="I87" s="126"/>
      <c r="J87" s="126"/>
    </row>
    <row r="88" spans="1:10" s="124" customFormat="1" ht="30" customHeight="1">
      <c r="A88" s="100"/>
      <c r="B88" s="123" t="s">
        <v>157</v>
      </c>
      <c r="C88" s="126">
        <v>3000</v>
      </c>
      <c r="D88" s="126">
        <v>3000</v>
      </c>
      <c r="E88" s="104">
        <v>1</v>
      </c>
      <c r="F88" s="104">
        <v>1.1578199723439648</v>
      </c>
      <c r="G88" s="126">
        <v>2000</v>
      </c>
      <c r="H88" s="126">
        <v>2000</v>
      </c>
      <c r="I88" s="126"/>
      <c r="J88" s="126"/>
    </row>
    <row r="89" spans="1:10" s="119" customFormat="1" ht="28.5" customHeight="1">
      <c r="A89" s="115">
        <v>19</v>
      </c>
      <c r="B89" s="116" t="s">
        <v>158</v>
      </c>
      <c r="C89" s="121">
        <v>15000</v>
      </c>
      <c r="D89" s="121">
        <v>70000</v>
      </c>
      <c r="E89" s="118">
        <v>4.666666666666667</v>
      </c>
      <c r="F89" s="118">
        <v>1.2650409513222214</v>
      </c>
      <c r="G89" s="121">
        <v>15000</v>
      </c>
      <c r="H89" s="121"/>
      <c r="I89" s="121"/>
      <c r="J89" s="121">
        <v>15000</v>
      </c>
    </row>
    <row r="90" spans="1:10" s="119" customFormat="1" ht="33.75" customHeight="1">
      <c r="A90" s="115">
        <v>20</v>
      </c>
      <c r="B90" s="116" t="s">
        <v>159</v>
      </c>
      <c r="C90" s="121">
        <v>12000</v>
      </c>
      <c r="D90" s="121">
        <v>12000</v>
      </c>
      <c r="E90" s="118">
        <v>1</v>
      </c>
      <c r="F90" s="118">
        <v>0.98133370807196529</v>
      </c>
      <c r="G90" s="121">
        <v>12000</v>
      </c>
      <c r="H90" s="121">
        <v>12000</v>
      </c>
      <c r="I90" s="121"/>
      <c r="J90" s="121"/>
    </row>
    <row r="91" spans="1:10" s="119" customFormat="1" ht="36.75" customHeight="1">
      <c r="A91" s="115">
        <v>21</v>
      </c>
      <c r="B91" s="116" t="s">
        <v>160</v>
      </c>
      <c r="C91" s="121">
        <v>22000</v>
      </c>
      <c r="D91" s="121">
        <v>25000</v>
      </c>
      <c r="E91" s="118">
        <v>1.1363636363636365</v>
      </c>
      <c r="F91" s="118">
        <v>1.0014310441609611</v>
      </c>
      <c r="G91" s="121">
        <v>25000</v>
      </c>
      <c r="H91" s="121">
        <v>25000</v>
      </c>
      <c r="I91" s="121"/>
      <c r="J91" s="121"/>
    </row>
    <row r="92" spans="1:10" s="119" customFormat="1" ht="21" customHeight="1">
      <c r="A92" s="115"/>
      <c r="B92" s="120" t="s">
        <v>104</v>
      </c>
      <c r="C92" s="121">
        <v>7880</v>
      </c>
      <c r="D92" s="121"/>
      <c r="E92" s="98"/>
      <c r="F92" s="98"/>
      <c r="G92" s="153">
        <v>8955</v>
      </c>
      <c r="H92" s="153">
        <v>8955</v>
      </c>
      <c r="I92" s="121"/>
      <c r="J92" s="121"/>
    </row>
    <row r="93" spans="1:10" s="119" customFormat="1" ht="21" customHeight="1">
      <c r="A93" s="115"/>
      <c r="B93" s="120" t="s">
        <v>106</v>
      </c>
      <c r="C93" s="121">
        <v>645</v>
      </c>
      <c r="D93" s="121"/>
      <c r="E93" s="98"/>
      <c r="F93" s="98"/>
      <c r="G93" s="153">
        <v>735</v>
      </c>
      <c r="H93" s="153">
        <v>735</v>
      </c>
      <c r="I93" s="121"/>
      <c r="J93" s="121"/>
    </row>
    <row r="94" spans="1:10" s="119" customFormat="1" ht="21" customHeight="1">
      <c r="A94" s="115"/>
      <c r="B94" s="120" t="s">
        <v>161</v>
      </c>
      <c r="C94" s="121">
        <v>2460</v>
      </c>
      <c r="D94" s="121"/>
      <c r="E94" s="98"/>
      <c r="F94" s="98"/>
      <c r="G94" s="153">
        <v>2795</v>
      </c>
      <c r="H94" s="153">
        <v>2795</v>
      </c>
      <c r="I94" s="121"/>
      <c r="J94" s="121"/>
    </row>
    <row r="95" spans="1:10" s="119" customFormat="1" ht="21" customHeight="1">
      <c r="A95" s="115"/>
      <c r="B95" s="120" t="s">
        <v>162</v>
      </c>
      <c r="C95" s="121">
        <v>11015</v>
      </c>
      <c r="D95" s="121"/>
      <c r="E95" s="98"/>
      <c r="F95" s="98"/>
      <c r="G95" s="153">
        <v>12515</v>
      </c>
      <c r="H95" s="153">
        <v>12515</v>
      </c>
      <c r="I95" s="121"/>
      <c r="J95" s="121"/>
    </row>
    <row r="96" spans="1:10" s="119" customFormat="1" ht="21" customHeight="1">
      <c r="A96" s="115"/>
      <c r="B96" s="120" t="s">
        <v>111</v>
      </c>
      <c r="C96" s="121"/>
      <c r="D96" s="121"/>
      <c r="E96" s="98"/>
      <c r="F96" s="98"/>
      <c r="G96" s="121"/>
      <c r="H96" s="121"/>
      <c r="I96" s="121"/>
      <c r="J96" s="121"/>
    </row>
    <row r="97" spans="1:10" s="108" customFormat="1" ht="20.25" customHeight="1">
      <c r="A97" s="95" t="s">
        <v>24</v>
      </c>
      <c r="B97" s="106" t="s">
        <v>163</v>
      </c>
      <c r="C97" s="133"/>
      <c r="D97" s="133"/>
      <c r="E97" s="98"/>
      <c r="F97" s="98"/>
      <c r="G97" s="133"/>
      <c r="H97" s="133"/>
      <c r="I97" s="133"/>
      <c r="J97" s="133"/>
    </row>
    <row r="98" spans="1:10" s="108" customFormat="1" ht="28.5" customHeight="1">
      <c r="A98" s="95" t="s">
        <v>28</v>
      </c>
      <c r="B98" s="106" t="s">
        <v>164</v>
      </c>
      <c r="C98" s="107">
        <v>7810000</v>
      </c>
      <c r="D98" s="107">
        <v>6716000</v>
      </c>
      <c r="E98" s="98">
        <v>0.85992317541613317</v>
      </c>
      <c r="F98" s="98">
        <v>0.89205424166795821</v>
      </c>
      <c r="G98" s="107">
        <v>7000000</v>
      </c>
      <c r="H98" s="107"/>
      <c r="I98" s="107">
        <v>7000000</v>
      </c>
      <c r="J98" s="107"/>
    </row>
    <row r="99" spans="1:10" s="109" customFormat="1" ht="16.5" customHeight="1">
      <c r="A99" s="100"/>
      <c r="B99" s="101" t="s">
        <v>99</v>
      </c>
      <c r="C99" s="102"/>
      <c r="D99" s="103">
        <v>-0.10794575833204179</v>
      </c>
      <c r="E99" s="104"/>
      <c r="F99" s="104"/>
      <c r="G99" s="103">
        <v>4.2287075640262017E-2</v>
      </c>
      <c r="H99" s="103"/>
      <c r="I99" s="103"/>
      <c r="J99" s="103"/>
    </row>
    <row r="100" spans="1:10" s="119" customFormat="1" ht="30" customHeight="1">
      <c r="A100" s="115">
        <v>1</v>
      </c>
      <c r="B100" s="116" t="s">
        <v>165</v>
      </c>
      <c r="C100" s="121">
        <v>7064000</v>
      </c>
      <c r="D100" s="121"/>
      <c r="E100" s="134"/>
      <c r="F100" s="134"/>
      <c r="G100" s="121">
        <v>6540000</v>
      </c>
      <c r="H100" s="121"/>
      <c r="I100" s="121">
        <v>6540000</v>
      </c>
      <c r="J100" s="121"/>
    </row>
    <row r="101" spans="1:10" s="119" customFormat="1" ht="23.25" customHeight="1">
      <c r="A101" s="115">
        <v>2</v>
      </c>
      <c r="B101" s="116" t="s">
        <v>166</v>
      </c>
      <c r="C101" s="121">
        <v>73000</v>
      </c>
      <c r="D101" s="121"/>
      <c r="E101" s="134"/>
      <c r="F101" s="134"/>
      <c r="G101" s="121">
        <v>61000</v>
      </c>
      <c r="H101" s="121"/>
      <c r="I101" s="121">
        <v>61000</v>
      </c>
      <c r="J101" s="121"/>
    </row>
    <row r="102" spans="1:10" s="119" customFormat="1" ht="23.25" customHeight="1">
      <c r="A102" s="115">
        <v>3</v>
      </c>
      <c r="B102" s="116" t="s">
        <v>167</v>
      </c>
      <c r="C102" s="121">
        <v>655500</v>
      </c>
      <c r="D102" s="121"/>
      <c r="E102" s="134"/>
      <c r="F102" s="134"/>
      <c r="G102" s="121">
        <v>390000</v>
      </c>
      <c r="H102" s="121"/>
      <c r="I102" s="121">
        <v>390000</v>
      </c>
      <c r="J102" s="121"/>
    </row>
    <row r="103" spans="1:10" s="122" customFormat="1" ht="23.25" customHeight="1">
      <c r="A103" s="115">
        <v>4</v>
      </c>
      <c r="B103" s="116" t="s">
        <v>168</v>
      </c>
      <c r="C103" s="121"/>
      <c r="D103" s="121"/>
      <c r="E103" s="134"/>
      <c r="F103" s="134"/>
      <c r="G103" s="121"/>
      <c r="H103" s="121"/>
      <c r="I103" s="121">
        <v>0</v>
      </c>
      <c r="J103" s="121"/>
    </row>
    <row r="104" spans="1:10" s="122" customFormat="1" ht="23.25" customHeight="1">
      <c r="A104" s="115">
        <v>5</v>
      </c>
      <c r="B104" s="116" t="s">
        <v>169</v>
      </c>
      <c r="C104" s="121">
        <v>6000</v>
      </c>
      <c r="D104" s="121"/>
      <c r="E104" s="134"/>
      <c r="F104" s="134"/>
      <c r="G104" s="121">
        <v>4000</v>
      </c>
      <c r="H104" s="121"/>
      <c r="I104" s="121">
        <v>4000</v>
      </c>
      <c r="J104" s="121"/>
    </row>
    <row r="105" spans="1:10" s="122" customFormat="1" ht="23.25" customHeight="1">
      <c r="A105" s="115">
        <v>6</v>
      </c>
      <c r="B105" s="116" t="s">
        <v>170</v>
      </c>
      <c r="C105" s="121">
        <v>11500</v>
      </c>
      <c r="D105" s="121"/>
      <c r="E105" s="134"/>
      <c r="F105" s="134"/>
      <c r="G105" s="121">
        <v>5000</v>
      </c>
      <c r="H105" s="121"/>
      <c r="I105" s="121">
        <v>5000</v>
      </c>
      <c r="J105" s="121"/>
    </row>
    <row r="106" spans="1:10" s="122" customFormat="1" ht="33.75" customHeight="1">
      <c r="A106" s="115">
        <v>7</v>
      </c>
      <c r="B106" s="116" t="s">
        <v>171</v>
      </c>
      <c r="C106" s="121"/>
      <c r="D106" s="121"/>
      <c r="E106" s="134"/>
      <c r="F106" s="134"/>
      <c r="G106" s="121"/>
      <c r="H106" s="121"/>
      <c r="I106" s="121"/>
      <c r="J106" s="121"/>
    </row>
    <row r="107" spans="1:10" s="137" customFormat="1" ht="23.25" customHeight="1">
      <c r="A107" s="95" t="s">
        <v>29</v>
      </c>
      <c r="B107" s="135" t="s">
        <v>172</v>
      </c>
      <c r="C107" s="133"/>
      <c r="D107" s="133"/>
      <c r="E107" s="136"/>
      <c r="F107" s="136"/>
      <c r="G107" s="133"/>
      <c r="H107" s="133"/>
      <c r="I107" s="133"/>
      <c r="J107" s="133"/>
    </row>
    <row r="108" spans="1:10" s="137" customFormat="1" ht="23.25" customHeight="1">
      <c r="A108" s="95" t="s">
        <v>31</v>
      </c>
      <c r="B108" s="135" t="s">
        <v>16</v>
      </c>
      <c r="C108" s="133"/>
      <c r="D108" s="133"/>
      <c r="E108" s="136"/>
      <c r="F108" s="136"/>
      <c r="G108" s="133"/>
      <c r="H108" s="133"/>
      <c r="I108" s="133"/>
      <c r="J108" s="133"/>
    </row>
    <row r="109" spans="1:10" s="137" customFormat="1" ht="23.25" customHeight="1">
      <c r="A109" s="138" t="s">
        <v>33</v>
      </c>
      <c r="B109" s="139" t="s">
        <v>17</v>
      </c>
      <c r="C109" s="140"/>
      <c r="D109" s="140"/>
      <c r="E109" s="141"/>
      <c r="F109" s="141"/>
      <c r="G109" s="140"/>
      <c r="H109" s="140"/>
      <c r="I109" s="140"/>
      <c r="J109" s="140"/>
    </row>
  </sheetData>
  <mergeCells count="11">
    <mergeCell ref="H6:J6"/>
    <mergeCell ref="C6:D6"/>
    <mergeCell ref="E6:F6"/>
    <mergeCell ref="A6:A7"/>
    <mergeCell ref="B6:B7"/>
    <mergeCell ref="G6:G7"/>
    <mergeCell ref="A2:J2"/>
    <mergeCell ref="A3:G3"/>
    <mergeCell ref="A4:J4"/>
    <mergeCell ref="I5:J5"/>
    <mergeCell ref="I1:J1"/>
  </mergeCells>
  <pageMargins left="0.70866141732283472" right="0.11811023622047245" top="0.35433070866141736" bottom="0.35433070866141736" header="0.31496062992125984" footer="0.31496062992125984"/>
  <pageSetup paperSize="9" scale="75" orientation="portrait"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23"/>
  <sheetViews>
    <sheetView zoomScale="85" zoomScaleNormal="85" workbookViewId="0">
      <selection activeCell="A4" sqref="A4"/>
    </sheetView>
  </sheetViews>
  <sheetFormatPr defaultRowHeight="15.75"/>
  <cols>
    <col min="1" max="1" width="6.140625" style="910" customWidth="1"/>
    <col min="2" max="2" width="34" style="910" customWidth="1"/>
    <col min="3" max="3" width="13.28515625" style="911" customWidth="1"/>
    <col min="4" max="4" width="11" style="910" customWidth="1"/>
    <col min="5" max="5" width="10.7109375" style="910" customWidth="1"/>
    <col min="6" max="6" width="11.28515625" style="910" customWidth="1"/>
    <col min="7" max="7" width="12" style="910" customWidth="1"/>
    <col min="8" max="8" width="12.85546875" style="910" customWidth="1"/>
    <col min="9" max="10" width="10.28515625" style="910" customWidth="1"/>
    <col min="11" max="12" width="11.5703125" style="910" customWidth="1"/>
    <col min="13" max="13" width="13.140625" style="910" customWidth="1"/>
    <col min="14" max="256" width="9.140625" style="910"/>
    <col min="257" max="257" width="6.140625" style="910" customWidth="1"/>
    <col min="258" max="258" width="34" style="910" customWidth="1"/>
    <col min="259" max="259" width="13.28515625" style="910" customWidth="1"/>
    <col min="260" max="260" width="11" style="910" customWidth="1"/>
    <col min="261" max="261" width="10.7109375" style="910" customWidth="1"/>
    <col min="262" max="262" width="11.28515625" style="910" customWidth="1"/>
    <col min="263" max="263" width="12" style="910" customWidth="1"/>
    <col min="264" max="264" width="12.85546875" style="910" customWidth="1"/>
    <col min="265" max="266" width="10.28515625" style="910" customWidth="1"/>
    <col min="267" max="268" width="11.5703125" style="910" customWidth="1"/>
    <col min="269" max="269" width="13.140625" style="910" customWidth="1"/>
    <col min="270" max="512" width="9.140625" style="910"/>
    <col min="513" max="513" width="6.140625" style="910" customWidth="1"/>
    <col min="514" max="514" width="34" style="910" customWidth="1"/>
    <col min="515" max="515" width="13.28515625" style="910" customWidth="1"/>
    <col min="516" max="516" width="11" style="910" customWidth="1"/>
    <col min="517" max="517" width="10.7109375" style="910" customWidth="1"/>
    <col min="518" max="518" width="11.28515625" style="910" customWidth="1"/>
    <col min="519" max="519" width="12" style="910" customWidth="1"/>
    <col min="520" max="520" width="12.85546875" style="910" customWidth="1"/>
    <col min="521" max="522" width="10.28515625" style="910" customWidth="1"/>
    <col min="523" max="524" width="11.5703125" style="910" customWidth="1"/>
    <col min="525" max="525" width="13.140625" style="910" customWidth="1"/>
    <col min="526" max="768" width="9.140625" style="910"/>
    <col min="769" max="769" width="6.140625" style="910" customWidth="1"/>
    <col min="770" max="770" width="34" style="910" customWidth="1"/>
    <col min="771" max="771" width="13.28515625" style="910" customWidth="1"/>
    <col min="772" max="772" width="11" style="910" customWidth="1"/>
    <col min="773" max="773" width="10.7109375" style="910" customWidth="1"/>
    <col min="774" max="774" width="11.28515625" style="910" customWidth="1"/>
    <col min="775" max="775" width="12" style="910" customWidth="1"/>
    <col min="776" max="776" width="12.85546875" style="910" customWidth="1"/>
    <col min="777" max="778" width="10.28515625" style="910" customWidth="1"/>
    <col min="779" max="780" width="11.5703125" style="910" customWidth="1"/>
    <col min="781" max="781" width="13.140625" style="910" customWidth="1"/>
    <col min="782" max="1024" width="9.140625" style="910"/>
    <col min="1025" max="1025" width="6.140625" style="910" customWidth="1"/>
    <col min="1026" max="1026" width="34" style="910" customWidth="1"/>
    <col min="1027" max="1027" width="13.28515625" style="910" customWidth="1"/>
    <col min="1028" max="1028" width="11" style="910" customWidth="1"/>
    <col min="1029" max="1029" width="10.7109375" style="910" customWidth="1"/>
    <col min="1030" max="1030" width="11.28515625" style="910" customWidth="1"/>
    <col min="1031" max="1031" width="12" style="910" customWidth="1"/>
    <col min="1032" max="1032" width="12.85546875" style="910" customWidth="1"/>
    <col min="1033" max="1034" width="10.28515625" style="910" customWidth="1"/>
    <col min="1035" max="1036" width="11.5703125" style="910" customWidth="1"/>
    <col min="1037" max="1037" width="13.140625" style="910" customWidth="1"/>
    <col min="1038" max="1280" width="9.140625" style="910"/>
    <col min="1281" max="1281" width="6.140625" style="910" customWidth="1"/>
    <col min="1282" max="1282" width="34" style="910" customWidth="1"/>
    <col min="1283" max="1283" width="13.28515625" style="910" customWidth="1"/>
    <col min="1284" max="1284" width="11" style="910" customWidth="1"/>
    <col min="1285" max="1285" width="10.7109375" style="910" customWidth="1"/>
    <col min="1286" max="1286" width="11.28515625" style="910" customWidth="1"/>
    <col min="1287" max="1287" width="12" style="910" customWidth="1"/>
    <col min="1288" max="1288" width="12.85546875" style="910" customWidth="1"/>
    <col min="1289" max="1290" width="10.28515625" style="910" customWidth="1"/>
    <col min="1291" max="1292" width="11.5703125" style="910" customWidth="1"/>
    <col min="1293" max="1293" width="13.140625" style="910" customWidth="1"/>
    <col min="1294" max="1536" width="9.140625" style="910"/>
    <col min="1537" max="1537" width="6.140625" style="910" customWidth="1"/>
    <col min="1538" max="1538" width="34" style="910" customWidth="1"/>
    <col min="1539" max="1539" width="13.28515625" style="910" customWidth="1"/>
    <col min="1540" max="1540" width="11" style="910" customWidth="1"/>
    <col min="1541" max="1541" width="10.7109375" style="910" customWidth="1"/>
    <col min="1542" max="1542" width="11.28515625" style="910" customWidth="1"/>
    <col min="1543" max="1543" width="12" style="910" customWidth="1"/>
    <col min="1544" max="1544" width="12.85546875" style="910" customWidth="1"/>
    <col min="1545" max="1546" width="10.28515625" style="910" customWidth="1"/>
    <col min="1547" max="1548" width="11.5703125" style="910" customWidth="1"/>
    <col min="1549" max="1549" width="13.140625" style="910" customWidth="1"/>
    <col min="1550" max="1792" width="9.140625" style="910"/>
    <col min="1793" max="1793" width="6.140625" style="910" customWidth="1"/>
    <col min="1794" max="1794" width="34" style="910" customWidth="1"/>
    <col min="1795" max="1795" width="13.28515625" style="910" customWidth="1"/>
    <col min="1796" max="1796" width="11" style="910" customWidth="1"/>
    <col min="1797" max="1797" width="10.7109375" style="910" customWidth="1"/>
    <col min="1798" max="1798" width="11.28515625" style="910" customWidth="1"/>
    <col min="1799" max="1799" width="12" style="910" customWidth="1"/>
    <col min="1800" max="1800" width="12.85546875" style="910" customWidth="1"/>
    <col min="1801" max="1802" width="10.28515625" style="910" customWidth="1"/>
    <col min="1803" max="1804" width="11.5703125" style="910" customWidth="1"/>
    <col min="1805" max="1805" width="13.140625" style="910" customWidth="1"/>
    <col min="1806" max="2048" width="9.140625" style="910"/>
    <col min="2049" max="2049" width="6.140625" style="910" customWidth="1"/>
    <col min="2050" max="2050" width="34" style="910" customWidth="1"/>
    <col min="2051" max="2051" width="13.28515625" style="910" customWidth="1"/>
    <col min="2052" max="2052" width="11" style="910" customWidth="1"/>
    <col min="2053" max="2053" width="10.7109375" style="910" customWidth="1"/>
    <col min="2054" max="2054" width="11.28515625" style="910" customWidth="1"/>
    <col min="2055" max="2055" width="12" style="910" customWidth="1"/>
    <col min="2056" max="2056" width="12.85546875" style="910" customWidth="1"/>
    <col min="2057" max="2058" width="10.28515625" style="910" customWidth="1"/>
    <col min="2059" max="2060" width="11.5703125" style="910" customWidth="1"/>
    <col min="2061" max="2061" width="13.140625" style="910" customWidth="1"/>
    <col min="2062" max="2304" width="9.140625" style="910"/>
    <col min="2305" max="2305" width="6.140625" style="910" customWidth="1"/>
    <col min="2306" max="2306" width="34" style="910" customWidth="1"/>
    <col min="2307" max="2307" width="13.28515625" style="910" customWidth="1"/>
    <col min="2308" max="2308" width="11" style="910" customWidth="1"/>
    <col min="2309" max="2309" width="10.7109375" style="910" customWidth="1"/>
    <col min="2310" max="2310" width="11.28515625" style="910" customWidth="1"/>
    <col min="2311" max="2311" width="12" style="910" customWidth="1"/>
    <col min="2312" max="2312" width="12.85546875" style="910" customWidth="1"/>
    <col min="2313" max="2314" width="10.28515625" style="910" customWidth="1"/>
    <col min="2315" max="2316" width="11.5703125" style="910" customWidth="1"/>
    <col min="2317" max="2317" width="13.140625" style="910" customWidth="1"/>
    <col min="2318" max="2560" width="9.140625" style="910"/>
    <col min="2561" max="2561" width="6.140625" style="910" customWidth="1"/>
    <col min="2562" max="2562" width="34" style="910" customWidth="1"/>
    <col min="2563" max="2563" width="13.28515625" style="910" customWidth="1"/>
    <col min="2564" max="2564" width="11" style="910" customWidth="1"/>
    <col min="2565" max="2565" width="10.7109375" style="910" customWidth="1"/>
    <col min="2566" max="2566" width="11.28515625" style="910" customWidth="1"/>
    <col min="2567" max="2567" width="12" style="910" customWidth="1"/>
    <col min="2568" max="2568" width="12.85546875" style="910" customWidth="1"/>
    <col min="2569" max="2570" width="10.28515625" style="910" customWidth="1"/>
    <col min="2571" max="2572" width="11.5703125" style="910" customWidth="1"/>
    <col min="2573" max="2573" width="13.140625" style="910" customWidth="1"/>
    <col min="2574" max="2816" width="9.140625" style="910"/>
    <col min="2817" max="2817" width="6.140625" style="910" customWidth="1"/>
    <col min="2818" max="2818" width="34" style="910" customWidth="1"/>
    <col min="2819" max="2819" width="13.28515625" style="910" customWidth="1"/>
    <col min="2820" max="2820" width="11" style="910" customWidth="1"/>
    <col min="2821" max="2821" width="10.7109375" style="910" customWidth="1"/>
    <col min="2822" max="2822" width="11.28515625" style="910" customWidth="1"/>
    <col min="2823" max="2823" width="12" style="910" customWidth="1"/>
    <col min="2824" max="2824" width="12.85546875" style="910" customWidth="1"/>
    <col min="2825" max="2826" width="10.28515625" style="910" customWidth="1"/>
    <col min="2827" max="2828" width="11.5703125" style="910" customWidth="1"/>
    <col min="2829" max="2829" width="13.140625" style="910" customWidth="1"/>
    <col min="2830" max="3072" width="9.140625" style="910"/>
    <col min="3073" max="3073" width="6.140625" style="910" customWidth="1"/>
    <col min="3074" max="3074" width="34" style="910" customWidth="1"/>
    <col min="3075" max="3075" width="13.28515625" style="910" customWidth="1"/>
    <col min="3076" max="3076" width="11" style="910" customWidth="1"/>
    <col min="3077" max="3077" width="10.7109375" style="910" customWidth="1"/>
    <col min="3078" max="3078" width="11.28515625" style="910" customWidth="1"/>
    <col min="3079" max="3079" width="12" style="910" customWidth="1"/>
    <col min="3080" max="3080" width="12.85546875" style="910" customWidth="1"/>
    <col min="3081" max="3082" width="10.28515625" style="910" customWidth="1"/>
    <col min="3083" max="3084" width="11.5703125" style="910" customWidth="1"/>
    <col min="3085" max="3085" width="13.140625" style="910" customWidth="1"/>
    <col min="3086" max="3328" width="9.140625" style="910"/>
    <col min="3329" max="3329" width="6.140625" style="910" customWidth="1"/>
    <col min="3330" max="3330" width="34" style="910" customWidth="1"/>
    <col min="3331" max="3331" width="13.28515625" style="910" customWidth="1"/>
    <col min="3332" max="3332" width="11" style="910" customWidth="1"/>
    <col min="3333" max="3333" width="10.7109375" style="910" customWidth="1"/>
    <col min="3334" max="3334" width="11.28515625" style="910" customWidth="1"/>
    <col min="3335" max="3335" width="12" style="910" customWidth="1"/>
    <col min="3336" max="3336" width="12.85546875" style="910" customWidth="1"/>
    <col min="3337" max="3338" width="10.28515625" style="910" customWidth="1"/>
    <col min="3339" max="3340" width="11.5703125" style="910" customWidth="1"/>
    <col min="3341" max="3341" width="13.140625" style="910" customWidth="1"/>
    <col min="3342" max="3584" width="9.140625" style="910"/>
    <col min="3585" max="3585" width="6.140625" style="910" customWidth="1"/>
    <col min="3586" max="3586" width="34" style="910" customWidth="1"/>
    <col min="3587" max="3587" width="13.28515625" style="910" customWidth="1"/>
    <col min="3588" max="3588" width="11" style="910" customWidth="1"/>
    <col min="3589" max="3589" width="10.7109375" style="910" customWidth="1"/>
    <col min="3590" max="3590" width="11.28515625" style="910" customWidth="1"/>
    <col min="3591" max="3591" width="12" style="910" customWidth="1"/>
    <col min="3592" max="3592" width="12.85546875" style="910" customWidth="1"/>
    <col min="3593" max="3594" width="10.28515625" style="910" customWidth="1"/>
    <col min="3595" max="3596" width="11.5703125" style="910" customWidth="1"/>
    <col min="3597" max="3597" width="13.140625" style="910" customWidth="1"/>
    <col min="3598" max="3840" width="9.140625" style="910"/>
    <col min="3841" max="3841" width="6.140625" style="910" customWidth="1"/>
    <col min="3842" max="3842" width="34" style="910" customWidth="1"/>
    <col min="3843" max="3843" width="13.28515625" style="910" customWidth="1"/>
    <col min="3844" max="3844" width="11" style="910" customWidth="1"/>
    <col min="3845" max="3845" width="10.7109375" style="910" customWidth="1"/>
    <col min="3846" max="3846" width="11.28515625" style="910" customWidth="1"/>
    <col min="3847" max="3847" width="12" style="910" customWidth="1"/>
    <col min="3848" max="3848" width="12.85546875" style="910" customWidth="1"/>
    <col min="3849" max="3850" width="10.28515625" style="910" customWidth="1"/>
    <col min="3851" max="3852" width="11.5703125" style="910" customWidth="1"/>
    <col min="3853" max="3853" width="13.140625" style="910" customWidth="1"/>
    <col min="3854" max="4096" width="9.140625" style="910"/>
    <col min="4097" max="4097" width="6.140625" style="910" customWidth="1"/>
    <col min="4098" max="4098" width="34" style="910" customWidth="1"/>
    <col min="4099" max="4099" width="13.28515625" style="910" customWidth="1"/>
    <col min="4100" max="4100" width="11" style="910" customWidth="1"/>
    <col min="4101" max="4101" width="10.7109375" style="910" customWidth="1"/>
    <col min="4102" max="4102" width="11.28515625" style="910" customWidth="1"/>
    <col min="4103" max="4103" width="12" style="910" customWidth="1"/>
    <col min="4104" max="4104" width="12.85546875" style="910" customWidth="1"/>
    <col min="4105" max="4106" width="10.28515625" style="910" customWidth="1"/>
    <col min="4107" max="4108" width="11.5703125" style="910" customWidth="1"/>
    <col min="4109" max="4109" width="13.140625" style="910" customWidth="1"/>
    <col min="4110" max="4352" width="9.140625" style="910"/>
    <col min="4353" max="4353" width="6.140625" style="910" customWidth="1"/>
    <col min="4354" max="4354" width="34" style="910" customWidth="1"/>
    <col min="4355" max="4355" width="13.28515625" style="910" customWidth="1"/>
    <col min="4356" max="4356" width="11" style="910" customWidth="1"/>
    <col min="4357" max="4357" width="10.7109375" style="910" customWidth="1"/>
    <col min="4358" max="4358" width="11.28515625" style="910" customWidth="1"/>
    <col min="4359" max="4359" width="12" style="910" customWidth="1"/>
    <col min="4360" max="4360" width="12.85546875" style="910" customWidth="1"/>
    <col min="4361" max="4362" width="10.28515625" style="910" customWidth="1"/>
    <col min="4363" max="4364" width="11.5703125" style="910" customWidth="1"/>
    <col min="4365" max="4365" width="13.140625" style="910" customWidth="1"/>
    <col min="4366" max="4608" width="9.140625" style="910"/>
    <col min="4609" max="4609" width="6.140625" style="910" customWidth="1"/>
    <col min="4610" max="4610" width="34" style="910" customWidth="1"/>
    <col min="4611" max="4611" width="13.28515625" style="910" customWidth="1"/>
    <col min="4612" max="4612" width="11" style="910" customWidth="1"/>
    <col min="4613" max="4613" width="10.7109375" style="910" customWidth="1"/>
    <col min="4614" max="4614" width="11.28515625" style="910" customWidth="1"/>
    <col min="4615" max="4615" width="12" style="910" customWidth="1"/>
    <col min="4616" max="4616" width="12.85546875" style="910" customWidth="1"/>
    <col min="4617" max="4618" width="10.28515625" style="910" customWidth="1"/>
    <col min="4619" max="4620" width="11.5703125" style="910" customWidth="1"/>
    <col min="4621" max="4621" width="13.140625" style="910" customWidth="1"/>
    <col min="4622" max="4864" width="9.140625" style="910"/>
    <col min="4865" max="4865" width="6.140625" style="910" customWidth="1"/>
    <col min="4866" max="4866" width="34" style="910" customWidth="1"/>
    <col min="4867" max="4867" width="13.28515625" style="910" customWidth="1"/>
    <col min="4868" max="4868" width="11" style="910" customWidth="1"/>
    <col min="4869" max="4869" width="10.7109375" style="910" customWidth="1"/>
    <col min="4870" max="4870" width="11.28515625" style="910" customWidth="1"/>
    <col min="4871" max="4871" width="12" style="910" customWidth="1"/>
    <col min="4872" max="4872" width="12.85546875" style="910" customWidth="1"/>
    <col min="4873" max="4874" width="10.28515625" style="910" customWidth="1"/>
    <col min="4875" max="4876" width="11.5703125" style="910" customWidth="1"/>
    <col min="4877" max="4877" width="13.140625" style="910" customWidth="1"/>
    <col min="4878" max="5120" width="9.140625" style="910"/>
    <col min="5121" max="5121" width="6.140625" style="910" customWidth="1"/>
    <col min="5122" max="5122" width="34" style="910" customWidth="1"/>
    <col min="5123" max="5123" width="13.28515625" style="910" customWidth="1"/>
    <col min="5124" max="5124" width="11" style="910" customWidth="1"/>
    <col min="5125" max="5125" width="10.7109375" style="910" customWidth="1"/>
    <col min="5126" max="5126" width="11.28515625" style="910" customWidth="1"/>
    <col min="5127" max="5127" width="12" style="910" customWidth="1"/>
    <col min="5128" max="5128" width="12.85546875" style="910" customWidth="1"/>
    <col min="5129" max="5130" width="10.28515625" style="910" customWidth="1"/>
    <col min="5131" max="5132" width="11.5703125" style="910" customWidth="1"/>
    <col min="5133" max="5133" width="13.140625" style="910" customWidth="1"/>
    <col min="5134" max="5376" width="9.140625" style="910"/>
    <col min="5377" max="5377" width="6.140625" style="910" customWidth="1"/>
    <col min="5378" max="5378" width="34" style="910" customWidth="1"/>
    <col min="5379" max="5379" width="13.28515625" style="910" customWidth="1"/>
    <col min="5380" max="5380" width="11" style="910" customWidth="1"/>
    <col min="5381" max="5381" width="10.7109375" style="910" customWidth="1"/>
    <col min="5382" max="5382" width="11.28515625" style="910" customWidth="1"/>
    <col min="5383" max="5383" width="12" style="910" customWidth="1"/>
    <col min="5384" max="5384" width="12.85546875" style="910" customWidth="1"/>
    <col min="5385" max="5386" width="10.28515625" style="910" customWidth="1"/>
    <col min="5387" max="5388" width="11.5703125" style="910" customWidth="1"/>
    <col min="5389" max="5389" width="13.140625" style="910" customWidth="1"/>
    <col min="5390" max="5632" width="9.140625" style="910"/>
    <col min="5633" max="5633" width="6.140625" style="910" customWidth="1"/>
    <col min="5634" max="5634" width="34" style="910" customWidth="1"/>
    <col min="5635" max="5635" width="13.28515625" style="910" customWidth="1"/>
    <col min="5636" max="5636" width="11" style="910" customWidth="1"/>
    <col min="5637" max="5637" width="10.7109375" style="910" customWidth="1"/>
    <col min="5638" max="5638" width="11.28515625" style="910" customWidth="1"/>
    <col min="5639" max="5639" width="12" style="910" customWidth="1"/>
    <col min="5640" max="5640" width="12.85546875" style="910" customWidth="1"/>
    <col min="5641" max="5642" width="10.28515625" style="910" customWidth="1"/>
    <col min="5643" max="5644" width="11.5703125" style="910" customWidth="1"/>
    <col min="5645" max="5645" width="13.140625" style="910" customWidth="1"/>
    <col min="5646" max="5888" width="9.140625" style="910"/>
    <col min="5889" max="5889" width="6.140625" style="910" customWidth="1"/>
    <col min="5890" max="5890" width="34" style="910" customWidth="1"/>
    <col min="5891" max="5891" width="13.28515625" style="910" customWidth="1"/>
    <col min="5892" max="5892" width="11" style="910" customWidth="1"/>
    <col min="5893" max="5893" width="10.7109375" style="910" customWidth="1"/>
    <col min="5894" max="5894" width="11.28515625" style="910" customWidth="1"/>
    <col min="5895" max="5895" width="12" style="910" customWidth="1"/>
    <col min="5896" max="5896" width="12.85546875" style="910" customWidth="1"/>
    <col min="5897" max="5898" width="10.28515625" style="910" customWidth="1"/>
    <col min="5899" max="5900" width="11.5703125" style="910" customWidth="1"/>
    <col min="5901" max="5901" width="13.140625" style="910" customWidth="1"/>
    <col min="5902" max="6144" width="9.140625" style="910"/>
    <col min="6145" max="6145" width="6.140625" style="910" customWidth="1"/>
    <col min="6146" max="6146" width="34" style="910" customWidth="1"/>
    <col min="6147" max="6147" width="13.28515625" style="910" customWidth="1"/>
    <col min="6148" max="6148" width="11" style="910" customWidth="1"/>
    <col min="6149" max="6149" width="10.7109375" style="910" customWidth="1"/>
    <col min="6150" max="6150" width="11.28515625" style="910" customWidth="1"/>
    <col min="6151" max="6151" width="12" style="910" customWidth="1"/>
    <col min="6152" max="6152" width="12.85546875" style="910" customWidth="1"/>
    <col min="6153" max="6154" width="10.28515625" style="910" customWidth="1"/>
    <col min="6155" max="6156" width="11.5703125" style="910" customWidth="1"/>
    <col min="6157" max="6157" width="13.140625" style="910" customWidth="1"/>
    <col min="6158" max="6400" width="9.140625" style="910"/>
    <col min="6401" max="6401" width="6.140625" style="910" customWidth="1"/>
    <col min="6402" max="6402" width="34" style="910" customWidth="1"/>
    <col min="6403" max="6403" width="13.28515625" style="910" customWidth="1"/>
    <col min="6404" max="6404" width="11" style="910" customWidth="1"/>
    <col min="6405" max="6405" width="10.7109375" style="910" customWidth="1"/>
    <col min="6406" max="6406" width="11.28515625" style="910" customWidth="1"/>
    <col min="6407" max="6407" width="12" style="910" customWidth="1"/>
    <col min="6408" max="6408" width="12.85546875" style="910" customWidth="1"/>
    <col min="6409" max="6410" width="10.28515625" style="910" customWidth="1"/>
    <col min="6411" max="6412" width="11.5703125" style="910" customWidth="1"/>
    <col min="6413" max="6413" width="13.140625" style="910" customWidth="1"/>
    <col min="6414" max="6656" width="9.140625" style="910"/>
    <col min="6657" max="6657" width="6.140625" style="910" customWidth="1"/>
    <col min="6658" max="6658" width="34" style="910" customWidth="1"/>
    <col min="6659" max="6659" width="13.28515625" style="910" customWidth="1"/>
    <col min="6660" max="6660" width="11" style="910" customWidth="1"/>
    <col min="6661" max="6661" width="10.7109375" style="910" customWidth="1"/>
    <col min="6662" max="6662" width="11.28515625" style="910" customWidth="1"/>
    <col min="6663" max="6663" width="12" style="910" customWidth="1"/>
    <col min="6664" max="6664" width="12.85546875" style="910" customWidth="1"/>
    <col min="6665" max="6666" width="10.28515625" style="910" customWidth="1"/>
    <col min="6667" max="6668" width="11.5703125" style="910" customWidth="1"/>
    <col min="6669" max="6669" width="13.140625" style="910" customWidth="1"/>
    <col min="6670" max="6912" width="9.140625" style="910"/>
    <col min="6913" max="6913" width="6.140625" style="910" customWidth="1"/>
    <col min="6914" max="6914" width="34" style="910" customWidth="1"/>
    <col min="6915" max="6915" width="13.28515625" style="910" customWidth="1"/>
    <col min="6916" max="6916" width="11" style="910" customWidth="1"/>
    <col min="6917" max="6917" width="10.7109375" style="910" customWidth="1"/>
    <col min="6918" max="6918" width="11.28515625" style="910" customWidth="1"/>
    <col min="6919" max="6919" width="12" style="910" customWidth="1"/>
    <col min="6920" max="6920" width="12.85546875" style="910" customWidth="1"/>
    <col min="6921" max="6922" width="10.28515625" style="910" customWidth="1"/>
    <col min="6923" max="6924" width="11.5703125" style="910" customWidth="1"/>
    <col min="6925" max="6925" width="13.140625" style="910" customWidth="1"/>
    <col min="6926" max="7168" width="9.140625" style="910"/>
    <col min="7169" max="7169" width="6.140625" style="910" customWidth="1"/>
    <col min="7170" max="7170" width="34" style="910" customWidth="1"/>
    <col min="7171" max="7171" width="13.28515625" style="910" customWidth="1"/>
    <col min="7172" max="7172" width="11" style="910" customWidth="1"/>
    <col min="7173" max="7173" width="10.7109375" style="910" customWidth="1"/>
    <col min="7174" max="7174" width="11.28515625" style="910" customWidth="1"/>
    <col min="7175" max="7175" width="12" style="910" customWidth="1"/>
    <col min="7176" max="7176" width="12.85546875" style="910" customWidth="1"/>
    <col min="7177" max="7178" width="10.28515625" style="910" customWidth="1"/>
    <col min="7179" max="7180" width="11.5703125" style="910" customWidth="1"/>
    <col min="7181" max="7181" width="13.140625" style="910" customWidth="1"/>
    <col min="7182" max="7424" width="9.140625" style="910"/>
    <col min="7425" max="7425" width="6.140625" style="910" customWidth="1"/>
    <col min="7426" max="7426" width="34" style="910" customWidth="1"/>
    <col min="7427" max="7427" width="13.28515625" style="910" customWidth="1"/>
    <col min="7428" max="7428" width="11" style="910" customWidth="1"/>
    <col min="7429" max="7429" width="10.7109375" style="910" customWidth="1"/>
    <col min="7430" max="7430" width="11.28515625" style="910" customWidth="1"/>
    <col min="7431" max="7431" width="12" style="910" customWidth="1"/>
    <col min="7432" max="7432" width="12.85546875" style="910" customWidth="1"/>
    <col min="7433" max="7434" width="10.28515625" style="910" customWidth="1"/>
    <col min="7435" max="7436" width="11.5703125" style="910" customWidth="1"/>
    <col min="7437" max="7437" width="13.140625" style="910" customWidth="1"/>
    <col min="7438" max="7680" width="9.140625" style="910"/>
    <col min="7681" max="7681" width="6.140625" style="910" customWidth="1"/>
    <col min="7682" max="7682" width="34" style="910" customWidth="1"/>
    <col min="7683" max="7683" width="13.28515625" style="910" customWidth="1"/>
    <col min="7684" max="7684" width="11" style="910" customWidth="1"/>
    <col min="7685" max="7685" width="10.7109375" style="910" customWidth="1"/>
    <col min="7686" max="7686" width="11.28515625" style="910" customWidth="1"/>
    <col min="7687" max="7687" width="12" style="910" customWidth="1"/>
    <col min="7688" max="7688" width="12.85546875" style="910" customWidth="1"/>
    <col min="7689" max="7690" width="10.28515625" style="910" customWidth="1"/>
    <col min="7691" max="7692" width="11.5703125" style="910" customWidth="1"/>
    <col min="7693" max="7693" width="13.140625" style="910" customWidth="1"/>
    <col min="7694" max="7936" width="9.140625" style="910"/>
    <col min="7937" max="7937" width="6.140625" style="910" customWidth="1"/>
    <col min="7938" max="7938" width="34" style="910" customWidth="1"/>
    <col min="7939" max="7939" width="13.28515625" style="910" customWidth="1"/>
    <col min="7940" max="7940" width="11" style="910" customWidth="1"/>
    <col min="7941" max="7941" width="10.7109375" style="910" customWidth="1"/>
    <col min="7942" max="7942" width="11.28515625" style="910" customWidth="1"/>
    <col min="7943" max="7943" width="12" style="910" customWidth="1"/>
    <col min="7944" max="7944" width="12.85546875" style="910" customWidth="1"/>
    <col min="7945" max="7946" width="10.28515625" style="910" customWidth="1"/>
    <col min="7947" max="7948" width="11.5703125" style="910" customWidth="1"/>
    <col min="7949" max="7949" width="13.140625" style="910" customWidth="1"/>
    <col min="7950" max="8192" width="9.140625" style="910"/>
    <col min="8193" max="8193" width="6.140625" style="910" customWidth="1"/>
    <col min="8194" max="8194" width="34" style="910" customWidth="1"/>
    <col min="8195" max="8195" width="13.28515625" style="910" customWidth="1"/>
    <col min="8196" max="8196" width="11" style="910" customWidth="1"/>
    <col min="8197" max="8197" width="10.7109375" style="910" customWidth="1"/>
    <col min="8198" max="8198" width="11.28515625" style="910" customWidth="1"/>
    <col min="8199" max="8199" width="12" style="910" customWidth="1"/>
    <col min="8200" max="8200" width="12.85546875" style="910" customWidth="1"/>
    <col min="8201" max="8202" width="10.28515625" style="910" customWidth="1"/>
    <col min="8203" max="8204" width="11.5703125" style="910" customWidth="1"/>
    <col min="8205" max="8205" width="13.140625" style="910" customWidth="1"/>
    <col min="8206" max="8448" width="9.140625" style="910"/>
    <col min="8449" max="8449" width="6.140625" style="910" customWidth="1"/>
    <col min="8450" max="8450" width="34" style="910" customWidth="1"/>
    <col min="8451" max="8451" width="13.28515625" style="910" customWidth="1"/>
    <col min="8452" max="8452" width="11" style="910" customWidth="1"/>
    <col min="8453" max="8453" width="10.7109375" style="910" customWidth="1"/>
    <col min="8454" max="8454" width="11.28515625" style="910" customWidth="1"/>
    <col min="8455" max="8455" width="12" style="910" customWidth="1"/>
    <col min="8456" max="8456" width="12.85546875" style="910" customWidth="1"/>
    <col min="8457" max="8458" width="10.28515625" style="910" customWidth="1"/>
    <col min="8459" max="8460" width="11.5703125" style="910" customWidth="1"/>
    <col min="8461" max="8461" width="13.140625" style="910" customWidth="1"/>
    <col min="8462" max="8704" width="9.140625" style="910"/>
    <col min="8705" max="8705" width="6.140625" style="910" customWidth="1"/>
    <col min="8706" max="8706" width="34" style="910" customWidth="1"/>
    <col min="8707" max="8707" width="13.28515625" style="910" customWidth="1"/>
    <col min="8708" max="8708" width="11" style="910" customWidth="1"/>
    <col min="8709" max="8709" width="10.7109375" style="910" customWidth="1"/>
    <col min="8710" max="8710" width="11.28515625" style="910" customWidth="1"/>
    <col min="8711" max="8711" width="12" style="910" customWidth="1"/>
    <col min="8712" max="8712" width="12.85546875" style="910" customWidth="1"/>
    <col min="8713" max="8714" width="10.28515625" style="910" customWidth="1"/>
    <col min="8715" max="8716" width="11.5703125" style="910" customWidth="1"/>
    <col min="8717" max="8717" width="13.140625" style="910" customWidth="1"/>
    <col min="8718" max="8960" width="9.140625" style="910"/>
    <col min="8961" max="8961" width="6.140625" style="910" customWidth="1"/>
    <col min="8962" max="8962" width="34" style="910" customWidth="1"/>
    <col min="8963" max="8963" width="13.28515625" style="910" customWidth="1"/>
    <col min="8964" max="8964" width="11" style="910" customWidth="1"/>
    <col min="8965" max="8965" width="10.7109375" style="910" customWidth="1"/>
    <col min="8966" max="8966" width="11.28515625" style="910" customWidth="1"/>
    <col min="8967" max="8967" width="12" style="910" customWidth="1"/>
    <col min="8968" max="8968" width="12.85546875" style="910" customWidth="1"/>
    <col min="8969" max="8970" width="10.28515625" style="910" customWidth="1"/>
    <col min="8971" max="8972" width="11.5703125" style="910" customWidth="1"/>
    <col min="8973" max="8973" width="13.140625" style="910" customWidth="1"/>
    <col min="8974" max="9216" width="9.140625" style="910"/>
    <col min="9217" max="9217" width="6.140625" style="910" customWidth="1"/>
    <col min="9218" max="9218" width="34" style="910" customWidth="1"/>
    <col min="9219" max="9219" width="13.28515625" style="910" customWidth="1"/>
    <col min="9220" max="9220" width="11" style="910" customWidth="1"/>
    <col min="9221" max="9221" width="10.7109375" style="910" customWidth="1"/>
    <col min="9222" max="9222" width="11.28515625" style="910" customWidth="1"/>
    <col min="9223" max="9223" width="12" style="910" customWidth="1"/>
    <col min="9224" max="9224" width="12.85546875" style="910" customWidth="1"/>
    <col min="9225" max="9226" width="10.28515625" style="910" customWidth="1"/>
    <col min="9227" max="9228" width="11.5703125" style="910" customWidth="1"/>
    <col min="9229" max="9229" width="13.140625" style="910" customWidth="1"/>
    <col min="9230" max="9472" width="9.140625" style="910"/>
    <col min="9473" max="9473" width="6.140625" style="910" customWidth="1"/>
    <col min="9474" max="9474" width="34" style="910" customWidth="1"/>
    <col min="9475" max="9475" width="13.28515625" style="910" customWidth="1"/>
    <col min="9476" max="9476" width="11" style="910" customWidth="1"/>
    <col min="9477" max="9477" width="10.7109375" style="910" customWidth="1"/>
    <col min="9478" max="9478" width="11.28515625" style="910" customWidth="1"/>
    <col min="9479" max="9479" width="12" style="910" customWidth="1"/>
    <col min="9480" max="9480" width="12.85546875" style="910" customWidth="1"/>
    <col min="9481" max="9482" width="10.28515625" style="910" customWidth="1"/>
    <col min="9483" max="9484" width="11.5703125" style="910" customWidth="1"/>
    <col min="9485" max="9485" width="13.140625" style="910" customWidth="1"/>
    <col min="9486" max="9728" width="9.140625" style="910"/>
    <col min="9729" max="9729" width="6.140625" style="910" customWidth="1"/>
    <col min="9730" max="9730" width="34" style="910" customWidth="1"/>
    <col min="9731" max="9731" width="13.28515625" style="910" customWidth="1"/>
    <col min="9732" max="9732" width="11" style="910" customWidth="1"/>
    <col min="9733" max="9733" width="10.7109375" style="910" customWidth="1"/>
    <col min="9734" max="9734" width="11.28515625" style="910" customWidth="1"/>
    <col min="9735" max="9735" width="12" style="910" customWidth="1"/>
    <col min="9736" max="9736" width="12.85546875" style="910" customWidth="1"/>
    <col min="9737" max="9738" width="10.28515625" style="910" customWidth="1"/>
    <col min="9739" max="9740" width="11.5703125" style="910" customWidth="1"/>
    <col min="9741" max="9741" width="13.140625" style="910" customWidth="1"/>
    <col min="9742" max="9984" width="9.140625" style="910"/>
    <col min="9985" max="9985" width="6.140625" style="910" customWidth="1"/>
    <col min="9986" max="9986" width="34" style="910" customWidth="1"/>
    <col min="9987" max="9987" width="13.28515625" style="910" customWidth="1"/>
    <col min="9988" max="9988" width="11" style="910" customWidth="1"/>
    <col min="9989" max="9989" width="10.7109375" style="910" customWidth="1"/>
    <col min="9990" max="9990" width="11.28515625" style="910" customWidth="1"/>
    <col min="9991" max="9991" width="12" style="910" customWidth="1"/>
    <col min="9992" max="9992" width="12.85546875" style="910" customWidth="1"/>
    <col min="9993" max="9994" width="10.28515625" style="910" customWidth="1"/>
    <col min="9995" max="9996" width="11.5703125" style="910" customWidth="1"/>
    <col min="9997" max="9997" width="13.140625" style="910" customWidth="1"/>
    <col min="9998" max="10240" width="9.140625" style="910"/>
    <col min="10241" max="10241" width="6.140625" style="910" customWidth="1"/>
    <col min="10242" max="10242" width="34" style="910" customWidth="1"/>
    <col min="10243" max="10243" width="13.28515625" style="910" customWidth="1"/>
    <col min="10244" max="10244" width="11" style="910" customWidth="1"/>
    <col min="10245" max="10245" width="10.7109375" style="910" customWidth="1"/>
    <col min="10246" max="10246" width="11.28515625" style="910" customWidth="1"/>
    <col min="10247" max="10247" width="12" style="910" customWidth="1"/>
    <col min="10248" max="10248" width="12.85546875" style="910" customWidth="1"/>
    <col min="10249" max="10250" width="10.28515625" style="910" customWidth="1"/>
    <col min="10251" max="10252" width="11.5703125" style="910" customWidth="1"/>
    <col min="10253" max="10253" width="13.140625" style="910" customWidth="1"/>
    <col min="10254" max="10496" width="9.140625" style="910"/>
    <col min="10497" max="10497" width="6.140625" style="910" customWidth="1"/>
    <col min="10498" max="10498" width="34" style="910" customWidth="1"/>
    <col min="10499" max="10499" width="13.28515625" style="910" customWidth="1"/>
    <col min="10500" max="10500" width="11" style="910" customWidth="1"/>
    <col min="10501" max="10501" width="10.7109375" style="910" customWidth="1"/>
    <col min="10502" max="10502" width="11.28515625" style="910" customWidth="1"/>
    <col min="10503" max="10503" width="12" style="910" customWidth="1"/>
    <col min="10504" max="10504" width="12.85546875" style="910" customWidth="1"/>
    <col min="10505" max="10506" width="10.28515625" style="910" customWidth="1"/>
    <col min="10507" max="10508" width="11.5703125" style="910" customWidth="1"/>
    <col min="10509" max="10509" width="13.140625" style="910" customWidth="1"/>
    <col min="10510" max="10752" width="9.140625" style="910"/>
    <col min="10753" max="10753" width="6.140625" style="910" customWidth="1"/>
    <col min="10754" max="10754" width="34" style="910" customWidth="1"/>
    <col min="10755" max="10755" width="13.28515625" style="910" customWidth="1"/>
    <col min="10756" max="10756" width="11" style="910" customWidth="1"/>
    <col min="10757" max="10757" width="10.7109375" style="910" customWidth="1"/>
    <col min="10758" max="10758" width="11.28515625" style="910" customWidth="1"/>
    <col min="10759" max="10759" width="12" style="910" customWidth="1"/>
    <col min="10760" max="10760" width="12.85546875" style="910" customWidth="1"/>
    <col min="10761" max="10762" width="10.28515625" style="910" customWidth="1"/>
    <col min="10763" max="10764" width="11.5703125" style="910" customWidth="1"/>
    <col min="10765" max="10765" width="13.140625" style="910" customWidth="1"/>
    <col min="10766" max="11008" width="9.140625" style="910"/>
    <col min="11009" max="11009" width="6.140625" style="910" customWidth="1"/>
    <col min="11010" max="11010" width="34" style="910" customWidth="1"/>
    <col min="11011" max="11011" width="13.28515625" style="910" customWidth="1"/>
    <col min="11012" max="11012" width="11" style="910" customWidth="1"/>
    <col min="11013" max="11013" width="10.7109375" style="910" customWidth="1"/>
    <col min="11014" max="11014" width="11.28515625" style="910" customWidth="1"/>
    <col min="11015" max="11015" width="12" style="910" customWidth="1"/>
    <col min="11016" max="11016" width="12.85546875" style="910" customWidth="1"/>
    <col min="11017" max="11018" width="10.28515625" style="910" customWidth="1"/>
    <col min="11019" max="11020" width="11.5703125" style="910" customWidth="1"/>
    <col min="11021" max="11021" width="13.140625" style="910" customWidth="1"/>
    <col min="11022" max="11264" width="9.140625" style="910"/>
    <col min="11265" max="11265" width="6.140625" style="910" customWidth="1"/>
    <col min="11266" max="11266" width="34" style="910" customWidth="1"/>
    <col min="11267" max="11267" width="13.28515625" style="910" customWidth="1"/>
    <col min="11268" max="11268" width="11" style="910" customWidth="1"/>
    <col min="11269" max="11269" width="10.7109375" style="910" customWidth="1"/>
    <col min="11270" max="11270" width="11.28515625" style="910" customWidth="1"/>
    <col min="11271" max="11271" width="12" style="910" customWidth="1"/>
    <col min="11272" max="11272" width="12.85546875" style="910" customWidth="1"/>
    <col min="11273" max="11274" width="10.28515625" style="910" customWidth="1"/>
    <col min="11275" max="11276" width="11.5703125" style="910" customWidth="1"/>
    <col min="11277" max="11277" width="13.140625" style="910" customWidth="1"/>
    <col min="11278" max="11520" width="9.140625" style="910"/>
    <col min="11521" max="11521" width="6.140625" style="910" customWidth="1"/>
    <col min="11522" max="11522" width="34" style="910" customWidth="1"/>
    <col min="11523" max="11523" width="13.28515625" style="910" customWidth="1"/>
    <col min="11524" max="11524" width="11" style="910" customWidth="1"/>
    <col min="11525" max="11525" width="10.7109375" style="910" customWidth="1"/>
    <col min="11526" max="11526" width="11.28515625" style="910" customWidth="1"/>
    <col min="11527" max="11527" width="12" style="910" customWidth="1"/>
    <col min="11528" max="11528" width="12.85546875" style="910" customWidth="1"/>
    <col min="11529" max="11530" width="10.28515625" style="910" customWidth="1"/>
    <col min="11531" max="11532" width="11.5703125" style="910" customWidth="1"/>
    <col min="11533" max="11533" width="13.140625" style="910" customWidth="1"/>
    <col min="11534" max="11776" width="9.140625" style="910"/>
    <col min="11777" max="11777" width="6.140625" style="910" customWidth="1"/>
    <col min="11778" max="11778" width="34" style="910" customWidth="1"/>
    <col min="11779" max="11779" width="13.28515625" style="910" customWidth="1"/>
    <col min="11780" max="11780" width="11" style="910" customWidth="1"/>
    <col min="11781" max="11781" width="10.7109375" style="910" customWidth="1"/>
    <col min="11782" max="11782" width="11.28515625" style="910" customWidth="1"/>
    <col min="11783" max="11783" width="12" style="910" customWidth="1"/>
    <col min="11784" max="11784" width="12.85546875" style="910" customWidth="1"/>
    <col min="11785" max="11786" width="10.28515625" style="910" customWidth="1"/>
    <col min="11787" max="11788" width="11.5703125" style="910" customWidth="1"/>
    <col min="11789" max="11789" width="13.140625" style="910" customWidth="1"/>
    <col min="11790" max="12032" width="9.140625" style="910"/>
    <col min="12033" max="12033" width="6.140625" style="910" customWidth="1"/>
    <col min="12034" max="12034" width="34" style="910" customWidth="1"/>
    <col min="12035" max="12035" width="13.28515625" style="910" customWidth="1"/>
    <col min="12036" max="12036" width="11" style="910" customWidth="1"/>
    <col min="12037" max="12037" width="10.7109375" style="910" customWidth="1"/>
    <col min="12038" max="12038" width="11.28515625" style="910" customWidth="1"/>
    <col min="12039" max="12039" width="12" style="910" customWidth="1"/>
    <col min="12040" max="12040" width="12.85546875" style="910" customWidth="1"/>
    <col min="12041" max="12042" width="10.28515625" style="910" customWidth="1"/>
    <col min="12043" max="12044" width="11.5703125" style="910" customWidth="1"/>
    <col min="12045" max="12045" width="13.140625" style="910" customWidth="1"/>
    <col min="12046" max="12288" width="9.140625" style="910"/>
    <col min="12289" max="12289" width="6.140625" style="910" customWidth="1"/>
    <col min="12290" max="12290" width="34" style="910" customWidth="1"/>
    <col min="12291" max="12291" width="13.28515625" style="910" customWidth="1"/>
    <col min="12292" max="12292" width="11" style="910" customWidth="1"/>
    <col min="12293" max="12293" width="10.7109375" style="910" customWidth="1"/>
    <col min="12294" max="12294" width="11.28515625" style="910" customWidth="1"/>
    <col min="12295" max="12295" width="12" style="910" customWidth="1"/>
    <col min="12296" max="12296" width="12.85546875" style="910" customWidth="1"/>
    <col min="12297" max="12298" width="10.28515625" style="910" customWidth="1"/>
    <col min="12299" max="12300" width="11.5703125" style="910" customWidth="1"/>
    <col min="12301" max="12301" width="13.140625" style="910" customWidth="1"/>
    <col min="12302" max="12544" width="9.140625" style="910"/>
    <col min="12545" max="12545" width="6.140625" style="910" customWidth="1"/>
    <col min="12546" max="12546" width="34" style="910" customWidth="1"/>
    <col min="12547" max="12547" width="13.28515625" style="910" customWidth="1"/>
    <col min="12548" max="12548" width="11" style="910" customWidth="1"/>
    <col min="12549" max="12549" width="10.7109375" style="910" customWidth="1"/>
    <col min="12550" max="12550" width="11.28515625" style="910" customWidth="1"/>
    <col min="12551" max="12551" width="12" style="910" customWidth="1"/>
    <col min="12552" max="12552" width="12.85546875" style="910" customWidth="1"/>
    <col min="12553" max="12554" width="10.28515625" style="910" customWidth="1"/>
    <col min="12555" max="12556" width="11.5703125" style="910" customWidth="1"/>
    <col min="12557" max="12557" width="13.140625" style="910" customWidth="1"/>
    <col min="12558" max="12800" width="9.140625" style="910"/>
    <col min="12801" max="12801" width="6.140625" style="910" customWidth="1"/>
    <col min="12802" max="12802" width="34" style="910" customWidth="1"/>
    <col min="12803" max="12803" width="13.28515625" style="910" customWidth="1"/>
    <col min="12804" max="12804" width="11" style="910" customWidth="1"/>
    <col min="12805" max="12805" width="10.7109375" style="910" customWidth="1"/>
    <col min="12806" max="12806" width="11.28515625" style="910" customWidth="1"/>
    <col min="12807" max="12807" width="12" style="910" customWidth="1"/>
    <col min="12808" max="12808" width="12.85546875" style="910" customWidth="1"/>
    <col min="12809" max="12810" width="10.28515625" style="910" customWidth="1"/>
    <col min="12811" max="12812" width="11.5703125" style="910" customWidth="1"/>
    <col min="12813" max="12813" width="13.140625" style="910" customWidth="1"/>
    <col min="12814" max="13056" width="9.140625" style="910"/>
    <col min="13057" max="13057" width="6.140625" style="910" customWidth="1"/>
    <col min="13058" max="13058" width="34" style="910" customWidth="1"/>
    <col min="13059" max="13059" width="13.28515625" style="910" customWidth="1"/>
    <col min="13060" max="13060" width="11" style="910" customWidth="1"/>
    <col min="13061" max="13061" width="10.7109375" style="910" customWidth="1"/>
    <col min="13062" max="13062" width="11.28515625" style="910" customWidth="1"/>
    <col min="13063" max="13063" width="12" style="910" customWidth="1"/>
    <col min="13064" max="13064" width="12.85546875" style="910" customWidth="1"/>
    <col min="13065" max="13066" width="10.28515625" style="910" customWidth="1"/>
    <col min="13067" max="13068" width="11.5703125" style="910" customWidth="1"/>
    <col min="13069" max="13069" width="13.140625" style="910" customWidth="1"/>
    <col min="13070" max="13312" width="9.140625" style="910"/>
    <col min="13313" max="13313" width="6.140625" style="910" customWidth="1"/>
    <col min="13314" max="13314" width="34" style="910" customWidth="1"/>
    <col min="13315" max="13315" width="13.28515625" style="910" customWidth="1"/>
    <col min="13316" max="13316" width="11" style="910" customWidth="1"/>
    <col min="13317" max="13317" width="10.7109375" style="910" customWidth="1"/>
    <col min="13318" max="13318" width="11.28515625" style="910" customWidth="1"/>
    <col min="13319" max="13319" width="12" style="910" customWidth="1"/>
    <col min="13320" max="13320" width="12.85546875" style="910" customWidth="1"/>
    <col min="13321" max="13322" width="10.28515625" style="910" customWidth="1"/>
    <col min="13323" max="13324" width="11.5703125" style="910" customWidth="1"/>
    <col min="13325" max="13325" width="13.140625" style="910" customWidth="1"/>
    <col min="13326" max="13568" width="9.140625" style="910"/>
    <col min="13569" max="13569" width="6.140625" style="910" customWidth="1"/>
    <col min="13570" max="13570" width="34" style="910" customWidth="1"/>
    <col min="13571" max="13571" width="13.28515625" style="910" customWidth="1"/>
    <col min="13572" max="13572" width="11" style="910" customWidth="1"/>
    <col min="13573" max="13573" width="10.7109375" style="910" customWidth="1"/>
    <col min="13574" max="13574" width="11.28515625" style="910" customWidth="1"/>
    <col min="13575" max="13575" width="12" style="910" customWidth="1"/>
    <col min="13576" max="13576" width="12.85546875" style="910" customWidth="1"/>
    <col min="13577" max="13578" width="10.28515625" style="910" customWidth="1"/>
    <col min="13579" max="13580" width="11.5703125" style="910" customWidth="1"/>
    <col min="13581" max="13581" width="13.140625" style="910" customWidth="1"/>
    <col min="13582" max="13824" width="9.140625" style="910"/>
    <col min="13825" max="13825" width="6.140625" style="910" customWidth="1"/>
    <col min="13826" max="13826" width="34" style="910" customWidth="1"/>
    <col min="13827" max="13827" width="13.28515625" style="910" customWidth="1"/>
    <col min="13828" max="13828" width="11" style="910" customWidth="1"/>
    <col min="13829" max="13829" width="10.7109375" style="910" customWidth="1"/>
    <col min="13830" max="13830" width="11.28515625" style="910" customWidth="1"/>
    <col min="13831" max="13831" width="12" style="910" customWidth="1"/>
    <col min="13832" max="13832" width="12.85546875" style="910" customWidth="1"/>
    <col min="13833" max="13834" width="10.28515625" style="910" customWidth="1"/>
    <col min="13835" max="13836" width="11.5703125" style="910" customWidth="1"/>
    <col min="13837" max="13837" width="13.140625" style="910" customWidth="1"/>
    <col min="13838" max="14080" width="9.140625" style="910"/>
    <col min="14081" max="14081" width="6.140625" style="910" customWidth="1"/>
    <col min="14082" max="14082" width="34" style="910" customWidth="1"/>
    <col min="14083" max="14083" width="13.28515625" style="910" customWidth="1"/>
    <col min="14084" max="14084" width="11" style="910" customWidth="1"/>
    <col min="14085" max="14085" width="10.7109375" style="910" customWidth="1"/>
    <col min="14086" max="14086" width="11.28515625" style="910" customWidth="1"/>
    <col min="14087" max="14087" width="12" style="910" customWidth="1"/>
    <col min="14088" max="14088" width="12.85546875" style="910" customWidth="1"/>
    <col min="14089" max="14090" width="10.28515625" style="910" customWidth="1"/>
    <col min="14091" max="14092" width="11.5703125" style="910" customWidth="1"/>
    <col min="14093" max="14093" width="13.140625" style="910" customWidth="1"/>
    <col min="14094" max="14336" width="9.140625" style="910"/>
    <col min="14337" max="14337" width="6.140625" style="910" customWidth="1"/>
    <col min="14338" max="14338" width="34" style="910" customWidth="1"/>
    <col min="14339" max="14339" width="13.28515625" style="910" customWidth="1"/>
    <col min="14340" max="14340" width="11" style="910" customWidth="1"/>
    <col min="14341" max="14341" width="10.7109375" style="910" customWidth="1"/>
    <col min="14342" max="14342" width="11.28515625" style="910" customWidth="1"/>
    <col min="14343" max="14343" width="12" style="910" customWidth="1"/>
    <col min="14344" max="14344" width="12.85546875" style="910" customWidth="1"/>
    <col min="14345" max="14346" width="10.28515625" style="910" customWidth="1"/>
    <col min="14347" max="14348" width="11.5703125" style="910" customWidth="1"/>
    <col min="14349" max="14349" width="13.140625" style="910" customWidth="1"/>
    <col min="14350" max="14592" width="9.140625" style="910"/>
    <col min="14593" max="14593" width="6.140625" style="910" customWidth="1"/>
    <col min="14594" max="14594" width="34" style="910" customWidth="1"/>
    <col min="14595" max="14595" width="13.28515625" style="910" customWidth="1"/>
    <col min="14596" max="14596" width="11" style="910" customWidth="1"/>
    <col min="14597" max="14597" width="10.7109375" style="910" customWidth="1"/>
    <col min="14598" max="14598" width="11.28515625" style="910" customWidth="1"/>
    <col min="14599" max="14599" width="12" style="910" customWidth="1"/>
    <col min="14600" max="14600" width="12.85546875" style="910" customWidth="1"/>
    <col min="14601" max="14602" width="10.28515625" style="910" customWidth="1"/>
    <col min="14603" max="14604" width="11.5703125" style="910" customWidth="1"/>
    <col min="14605" max="14605" width="13.140625" style="910" customWidth="1"/>
    <col min="14606" max="14848" width="9.140625" style="910"/>
    <col min="14849" max="14849" width="6.140625" style="910" customWidth="1"/>
    <col min="14850" max="14850" width="34" style="910" customWidth="1"/>
    <col min="14851" max="14851" width="13.28515625" style="910" customWidth="1"/>
    <col min="14852" max="14852" width="11" style="910" customWidth="1"/>
    <col min="14853" max="14853" width="10.7109375" style="910" customWidth="1"/>
    <col min="14854" max="14854" width="11.28515625" style="910" customWidth="1"/>
    <col min="14855" max="14855" width="12" style="910" customWidth="1"/>
    <col min="14856" max="14856" width="12.85546875" style="910" customWidth="1"/>
    <col min="14857" max="14858" width="10.28515625" style="910" customWidth="1"/>
    <col min="14859" max="14860" width="11.5703125" style="910" customWidth="1"/>
    <col min="14861" max="14861" width="13.140625" style="910" customWidth="1"/>
    <col min="14862" max="15104" width="9.140625" style="910"/>
    <col min="15105" max="15105" width="6.140625" style="910" customWidth="1"/>
    <col min="15106" max="15106" width="34" style="910" customWidth="1"/>
    <col min="15107" max="15107" width="13.28515625" style="910" customWidth="1"/>
    <col min="15108" max="15108" width="11" style="910" customWidth="1"/>
    <col min="15109" max="15109" width="10.7109375" style="910" customWidth="1"/>
    <col min="15110" max="15110" width="11.28515625" style="910" customWidth="1"/>
    <col min="15111" max="15111" width="12" style="910" customWidth="1"/>
    <col min="15112" max="15112" width="12.85546875" style="910" customWidth="1"/>
    <col min="15113" max="15114" width="10.28515625" style="910" customWidth="1"/>
    <col min="15115" max="15116" width="11.5703125" style="910" customWidth="1"/>
    <col min="15117" max="15117" width="13.140625" style="910" customWidth="1"/>
    <col min="15118" max="15360" width="9.140625" style="910"/>
    <col min="15361" max="15361" width="6.140625" style="910" customWidth="1"/>
    <col min="15362" max="15362" width="34" style="910" customWidth="1"/>
    <col min="15363" max="15363" width="13.28515625" style="910" customWidth="1"/>
    <col min="15364" max="15364" width="11" style="910" customWidth="1"/>
    <col min="15365" max="15365" width="10.7109375" style="910" customWidth="1"/>
    <col min="15366" max="15366" width="11.28515625" style="910" customWidth="1"/>
    <col min="15367" max="15367" width="12" style="910" customWidth="1"/>
    <col min="15368" max="15368" width="12.85546875" style="910" customWidth="1"/>
    <col min="15369" max="15370" width="10.28515625" style="910" customWidth="1"/>
    <col min="15371" max="15372" width="11.5703125" style="910" customWidth="1"/>
    <col min="15373" max="15373" width="13.140625" style="910" customWidth="1"/>
    <col min="15374" max="15616" width="9.140625" style="910"/>
    <col min="15617" max="15617" width="6.140625" style="910" customWidth="1"/>
    <col min="15618" max="15618" width="34" style="910" customWidth="1"/>
    <col min="15619" max="15619" width="13.28515625" style="910" customWidth="1"/>
    <col min="15620" max="15620" width="11" style="910" customWidth="1"/>
    <col min="15621" max="15621" width="10.7109375" style="910" customWidth="1"/>
    <col min="15622" max="15622" width="11.28515625" style="910" customWidth="1"/>
    <col min="15623" max="15623" width="12" style="910" customWidth="1"/>
    <col min="15624" max="15624" width="12.85546875" style="910" customWidth="1"/>
    <col min="15625" max="15626" width="10.28515625" style="910" customWidth="1"/>
    <col min="15627" max="15628" width="11.5703125" style="910" customWidth="1"/>
    <col min="15629" max="15629" width="13.140625" style="910" customWidth="1"/>
    <col min="15630" max="15872" width="9.140625" style="910"/>
    <col min="15873" max="15873" width="6.140625" style="910" customWidth="1"/>
    <col min="15874" max="15874" width="34" style="910" customWidth="1"/>
    <col min="15875" max="15875" width="13.28515625" style="910" customWidth="1"/>
    <col min="15876" max="15876" width="11" style="910" customWidth="1"/>
    <col min="15877" max="15877" width="10.7109375" style="910" customWidth="1"/>
    <col min="15878" max="15878" width="11.28515625" style="910" customWidth="1"/>
    <col min="15879" max="15879" width="12" style="910" customWidth="1"/>
    <col min="15880" max="15880" width="12.85546875" style="910" customWidth="1"/>
    <col min="15881" max="15882" width="10.28515625" style="910" customWidth="1"/>
    <col min="15883" max="15884" width="11.5703125" style="910" customWidth="1"/>
    <col min="15885" max="15885" width="13.140625" style="910" customWidth="1"/>
    <col min="15886" max="16128" width="9.140625" style="910"/>
    <col min="16129" max="16129" width="6.140625" style="910" customWidth="1"/>
    <col min="16130" max="16130" width="34" style="910" customWidth="1"/>
    <col min="16131" max="16131" width="13.28515625" style="910" customWidth="1"/>
    <col min="16132" max="16132" width="11" style="910" customWidth="1"/>
    <col min="16133" max="16133" width="10.7109375" style="910" customWidth="1"/>
    <col min="16134" max="16134" width="11.28515625" style="910" customWidth="1"/>
    <col min="16135" max="16135" width="12" style="910" customWidth="1"/>
    <col min="16136" max="16136" width="12.85546875" style="910" customWidth="1"/>
    <col min="16137" max="16138" width="10.28515625" style="910" customWidth="1"/>
    <col min="16139" max="16140" width="11.5703125" style="910" customWidth="1"/>
    <col min="16141" max="16141" width="13.140625" style="910" customWidth="1"/>
    <col min="16142" max="16384" width="9.140625" style="910"/>
  </cols>
  <sheetData>
    <row r="1" spans="1:13">
      <c r="L1" s="1150" t="s">
        <v>1237</v>
      </c>
      <c r="M1" s="1150"/>
    </row>
    <row r="2" spans="1:13" ht="15.75" customHeight="1">
      <c r="A2" s="1151" t="s">
        <v>1238</v>
      </c>
      <c r="B2" s="1151"/>
      <c r="C2" s="1151"/>
      <c r="D2" s="1151"/>
      <c r="E2" s="1151"/>
      <c r="F2" s="1151"/>
      <c r="G2" s="1151"/>
      <c r="H2" s="1151"/>
      <c r="I2" s="1151"/>
      <c r="J2" s="1151"/>
      <c r="K2" s="1151"/>
      <c r="L2" s="1151"/>
      <c r="M2" s="1151"/>
    </row>
    <row r="3" spans="1:13">
      <c r="A3" s="1152" t="str">
        <f>'14. Vay'!A4:E4</f>
        <v>(Kèm theo Tờ trình số         /TTr-UBND ngày      tháng       năm 2023 của UBND tỉnh)</v>
      </c>
      <c r="B3" s="1153"/>
      <c r="C3" s="1153"/>
      <c r="D3" s="1153"/>
      <c r="E3" s="1153"/>
      <c r="F3" s="1153"/>
      <c r="G3" s="1153"/>
      <c r="H3" s="1153"/>
      <c r="I3" s="1153"/>
      <c r="J3" s="1153"/>
      <c r="K3" s="1153"/>
      <c r="L3" s="1153"/>
      <c r="M3" s="1153"/>
    </row>
    <row r="4" spans="1:13">
      <c r="M4" s="912" t="s">
        <v>67</v>
      </c>
    </row>
    <row r="5" spans="1:13">
      <c r="A5" s="1149" t="s">
        <v>175</v>
      </c>
      <c r="B5" s="1149" t="s">
        <v>1239</v>
      </c>
      <c r="C5" s="1154" t="s">
        <v>1240</v>
      </c>
      <c r="D5" s="1149" t="s">
        <v>1241</v>
      </c>
      <c r="E5" s="1149"/>
      <c r="F5" s="1149"/>
      <c r="G5" s="1149"/>
      <c r="H5" s="1149" t="s">
        <v>1242</v>
      </c>
      <c r="I5" s="1149" t="s">
        <v>1243</v>
      </c>
      <c r="J5" s="1149"/>
      <c r="K5" s="1149"/>
      <c r="L5" s="1149"/>
      <c r="M5" s="1149" t="s">
        <v>1244</v>
      </c>
    </row>
    <row r="6" spans="1:13">
      <c r="A6" s="1149"/>
      <c r="B6" s="1149"/>
      <c r="C6" s="1154"/>
      <c r="D6" s="1149" t="s">
        <v>1245</v>
      </c>
      <c r="E6" s="1149"/>
      <c r="F6" s="1149" t="s">
        <v>1246</v>
      </c>
      <c r="G6" s="1149" t="s">
        <v>1247</v>
      </c>
      <c r="H6" s="1149"/>
      <c r="I6" s="1149" t="s">
        <v>1245</v>
      </c>
      <c r="J6" s="1149"/>
      <c r="K6" s="1149" t="s">
        <v>1246</v>
      </c>
      <c r="L6" s="1149" t="s">
        <v>1247</v>
      </c>
      <c r="M6" s="1149"/>
    </row>
    <row r="7" spans="1:13" ht="63">
      <c r="A7" s="1149"/>
      <c r="B7" s="1149"/>
      <c r="C7" s="1154"/>
      <c r="D7" s="913" t="s">
        <v>859</v>
      </c>
      <c r="E7" s="913" t="s">
        <v>1248</v>
      </c>
      <c r="F7" s="1149"/>
      <c r="G7" s="1149"/>
      <c r="H7" s="1149"/>
      <c r="I7" s="913" t="s">
        <v>859</v>
      </c>
      <c r="J7" s="913" t="s">
        <v>1249</v>
      </c>
      <c r="K7" s="1149"/>
      <c r="L7" s="1149"/>
      <c r="M7" s="1149"/>
    </row>
    <row r="8" spans="1:13">
      <c r="A8" s="913" t="s">
        <v>10</v>
      </c>
      <c r="B8" s="913" t="s">
        <v>18</v>
      </c>
      <c r="C8" s="914">
        <v>1</v>
      </c>
      <c r="D8" s="913">
        <v>2</v>
      </c>
      <c r="E8" s="913">
        <v>3</v>
      </c>
      <c r="F8" s="913">
        <v>4</v>
      </c>
      <c r="G8" s="913" t="s">
        <v>1250</v>
      </c>
      <c r="H8" s="913" t="s">
        <v>1251</v>
      </c>
      <c r="I8" s="913">
        <v>7</v>
      </c>
      <c r="J8" s="913">
        <v>8</v>
      </c>
      <c r="K8" s="913">
        <v>9</v>
      </c>
      <c r="L8" s="913" t="s">
        <v>1252</v>
      </c>
      <c r="M8" s="913" t="s">
        <v>1253</v>
      </c>
    </row>
    <row r="9" spans="1:13">
      <c r="A9" s="915">
        <v>1</v>
      </c>
      <c r="B9" s="916" t="s">
        <v>1254</v>
      </c>
      <c r="C9" s="917">
        <v>34997</v>
      </c>
      <c r="D9" s="917">
        <v>1900</v>
      </c>
      <c r="E9" s="917"/>
      <c r="F9" s="917">
        <v>1830</v>
      </c>
      <c r="G9" s="917">
        <f>D9-F9</f>
        <v>70</v>
      </c>
      <c r="H9" s="917">
        <f>C9+D9-F9</f>
        <v>35067</v>
      </c>
      <c r="I9" s="917">
        <v>2500</v>
      </c>
      <c r="J9" s="917">
        <v>500</v>
      </c>
      <c r="K9" s="917">
        <v>2337</v>
      </c>
      <c r="L9" s="917">
        <f>I9-K9</f>
        <v>163</v>
      </c>
      <c r="M9" s="917">
        <f>H9+I9-K9</f>
        <v>35230</v>
      </c>
    </row>
    <row r="10" spans="1:13">
      <c r="A10" s="915">
        <v>2</v>
      </c>
      <c r="B10" s="916" t="s">
        <v>1255</v>
      </c>
      <c r="C10" s="917"/>
      <c r="D10" s="917"/>
      <c r="E10" s="917"/>
      <c r="F10" s="917"/>
      <c r="G10" s="917"/>
      <c r="H10" s="917"/>
      <c r="I10" s="917"/>
      <c r="J10" s="917"/>
      <c r="K10" s="917"/>
      <c r="L10" s="917"/>
      <c r="M10" s="917"/>
    </row>
    <row r="11" spans="1:13">
      <c r="A11" s="915"/>
      <c r="B11" s="916" t="s">
        <v>1256</v>
      </c>
      <c r="C11" s="917">
        <v>462295</v>
      </c>
      <c r="D11" s="917">
        <v>11105</v>
      </c>
      <c r="E11" s="917"/>
      <c r="F11" s="917">
        <v>254000</v>
      </c>
      <c r="G11" s="917">
        <f>D11-F11</f>
        <v>-242895</v>
      </c>
      <c r="H11" s="917">
        <f>C11+D11-F11</f>
        <v>219400</v>
      </c>
      <c r="I11" s="917">
        <v>14700</v>
      </c>
      <c r="J11" s="917"/>
      <c r="K11" s="917">
        <v>180000</v>
      </c>
      <c r="L11" s="917">
        <f>I11-K11</f>
        <v>-165300</v>
      </c>
      <c r="M11" s="917">
        <f>H11+I11-K11</f>
        <v>54100</v>
      </c>
    </row>
    <row r="12" spans="1:13" ht="47.25">
      <c r="A12" s="915"/>
      <c r="B12" s="916" t="s">
        <v>1257</v>
      </c>
      <c r="C12" s="917">
        <v>643688</v>
      </c>
      <c r="D12" s="917">
        <v>41678</v>
      </c>
      <c r="E12" s="917"/>
      <c r="F12" s="917">
        <v>254000</v>
      </c>
      <c r="G12" s="917">
        <f>D12-F12</f>
        <v>-212322</v>
      </c>
      <c r="H12" s="917">
        <f>C12+D12-F12</f>
        <v>431366</v>
      </c>
      <c r="I12" s="917">
        <v>41579</v>
      </c>
      <c r="J12" s="917"/>
      <c r="K12" s="917">
        <v>180000</v>
      </c>
      <c r="L12" s="917">
        <f>I12-K12</f>
        <v>-138421</v>
      </c>
      <c r="M12" s="917">
        <f>H12+I12-K12</f>
        <v>292945</v>
      </c>
    </row>
    <row r="13" spans="1:13" ht="31.5">
      <c r="A13" s="915">
        <v>3</v>
      </c>
      <c r="B13" s="916" t="s">
        <v>1258</v>
      </c>
      <c r="C13" s="917">
        <v>37123</v>
      </c>
      <c r="D13" s="918"/>
      <c r="E13" s="918"/>
      <c r="F13" s="918"/>
      <c r="G13" s="917"/>
      <c r="H13" s="917"/>
      <c r="I13" s="917"/>
      <c r="J13" s="917"/>
      <c r="K13" s="917"/>
      <c r="L13" s="917"/>
      <c r="M13" s="917"/>
    </row>
    <row r="14" spans="1:13">
      <c r="A14" s="915">
        <v>4</v>
      </c>
      <c r="B14" s="916" t="s">
        <v>1259</v>
      </c>
      <c r="C14" s="919">
        <v>8150.3</v>
      </c>
      <c r="D14" s="917">
        <v>0</v>
      </c>
      <c r="E14" s="917">
        <v>0</v>
      </c>
      <c r="F14" s="917">
        <v>600</v>
      </c>
      <c r="G14" s="917"/>
      <c r="H14" s="917">
        <f>C14+D14-F14</f>
        <v>7550.3</v>
      </c>
      <c r="I14" s="917"/>
      <c r="J14" s="917"/>
      <c r="K14" s="917">
        <v>600</v>
      </c>
      <c r="L14" s="917"/>
      <c r="M14" s="917">
        <f>H14+I14-K14</f>
        <v>6950.3</v>
      </c>
    </row>
    <row r="15" spans="1:13">
      <c r="A15" s="915">
        <v>5</v>
      </c>
      <c r="B15" s="916" t="s">
        <v>1260</v>
      </c>
      <c r="C15" s="917">
        <v>205646.7</v>
      </c>
      <c r="D15" s="917">
        <f>1174+E15</f>
        <v>26174</v>
      </c>
      <c r="E15" s="917">
        <f>1000+24000</f>
        <v>25000</v>
      </c>
      <c r="F15" s="917">
        <v>0</v>
      </c>
      <c r="G15" s="917">
        <f>D15-F15</f>
        <v>26174</v>
      </c>
      <c r="H15" s="917">
        <f>C15+D15-F15</f>
        <v>231820.7</v>
      </c>
      <c r="I15" s="917">
        <f>86*12+J15</f>
        <v>22032</v>
      </c>
      <c r="J15" s="917">
        <f>1000+20000</f>
        <v>21000</v>
      </c>
      <c r="K15" s="917">
        <v>0</v>
      </c>
      <c r="L15" s="917">
        <f>I15-K15</f>
        <v>22032</v>
      </c>
      <c r="M15" s="917">
        <f>H15+I15-K15</f>
        <v>253852.7</v>
      </c>
    </row>
    <row r="16" spans="1:13">
      <c r="A16" s="915">
        <v>6</v>
      </c>
      <c r="B16" s="916" t="s">
        <v>1261</v>
      </c>
      <c r="C16" s="917">
        <v>1000000</v>
      </c>
      <c r="D16" s="917"/>
      <c r="E16" s="917"/>
      <c r="F16" s="917">
        <v>26772</v>
      </c>
      <c r="G16" s="917"/>
      <c r="H16" s="917"/>
      <c r="I16" s="917"/>
      <c r="J16" s="917"/>
      <c r="K16" s="917">
        <v>112757</v>
      </c>
      <c r="L16" s="917"/>
      <c r="M16" s="917">
        <v>1000000</v>
      </c>
    </row>
    <row r="17" spans="1:13">
      <c r="A17" s="915">
        <v>7</v>
      </c>
      <c r="B17" s="916" t="s">
        <v>1262</v>
      </c>
      <c r="C17" s="917">
        <v>138294</v>
      </c>
      <c r="D17" s="917">
        <v>58000</v>
      </c>
      <c r="E17" s="917"/>
      <c r="F17" s="917">
        <v>53270</v>
      </c>
      <c r="G17" s="917">
        <f t="shared" ref="G17:G23" si="0">D17-F17</f>
        <v>4730</v>
      </c>
      <c r="H17" s="917">
        <f t="shared" ref="H17:H23" si="1">C17+D17-F17</f>
        <v>143024</v>
      </c>
      <c r="I17" s="917">
        <v>60000</v>
      </c>
      <c r="J17" s="917"/>
      <c r="K17" s="917">
        <v>50000</v>
      </c>
      <c r="L17" s="917">
        <f t="shared" ref="L17:L23" si="2">I17-K17</f>
        <v>10000</v>
      </c>
      <c r="M17" s="917">
        <f t="shared" ref="M17:M23" si="3">H17+I17-K17</f>
        <v>153024</v>
      </c>
    </row>
    <row r="18" spans="1:13">
      <c r="A18" s="915">
        <v>8</v>
      </c>
      <c r="B18" s="916" t="s">
        <v>1263</v>
      </c>
      <c r="C18" s="917">
        <v>99800</v>
      </c>
      <c r="D18" s="917">
        <v>2011</v>
      </c>
      <c r="E18" s="917"/>
      <c r="F18" s="917">
        <v>2011</v>
      </c>
      <c r="G18" s="917">
        <f t="shared" si="0"/>
        <v>0</v>
      </c>
      <c r="H18" s="917">
        <f t="shared" si="1"/>
        <v>99800</v>
      </c>
      <c r="I18" s="917">
        <v>1976</v>
      </c>
      <c r="J18" s="917"/>
      <c r="K18" s="917">
        <v>1976</v>
      </c>
      <c r="L18" s="917">
        <f t="shared" si="2"/>
        <v>0</v>
      </c>
      <c r="M18" s="917">
        <f t="shared" si="3"/>
        <v>99800</v>
      </c>
    </row>
    <row r="19" spans="1:13">
      <c r="A19" s="915">
        <v>9</v>
      </c>
      <c r="B19" s="916" t="s">
        <v>1264</v>
      </c>
      <c r="C19" s="917">
        <v>1734</v>
      </c>
      <c r="D19" s="920"/>
      <c r="E19" s="920"/>
      <c r="F19" s="920"/>
      <c r="G19" s="917">
        <f t="shared" si="0"/>
        <v>0</v>
      </c>
      <c r="H19" s="917">
        <f t="shared" si="1"/>
        <v>1734</v>
      </c>
      <c r="I19" s="917"/>
      <c r="J19" s="917"/>
      <c r="K19" s="917"/>
      <c r="L19" s="917">
        <f t="shared" si="2"/>
        <v>0</v>
      </c>
      <c r="M19" s="917">
        <f t="shared" si="3"/>
        <v>1734</v>
      </c>
    </row>
    <row r="20" spans="1:13">
      <c r="A20" s="915">
        <v>10</v>
      </c>
      <c r="B20" s="916" t="s">
        <v>1265</v>
      </c>
      <c r="C20" s="917">
        <v>11505</v>
      </c>
      <c r="D20" s="920">
        <v>3500</v>
      </c>
      <c r="E20" s="920"/>
      <c r="F20" s="920">
        <v>9500</v>
      </c>
      <c r="G20" s="917">
        <f t="shared" si="0"/>
        <v>-6000</v>
      </c>
      <c r="H20" s="917">
        <f t="shared" si="1"/>
        <v>5505</v>
      </c>
      <c r="I20" s="917">
        <v>2000</v>
      </c>
      <c r="J20" s="917"/>
      <c r="K20" s="917">
        <v>5000</v>
      </c>
      <c r="L20" s="917">
        <f t="shared" si="2"/>
        <v>-3000</v>
      </c>
      <c r="M20" s="917">
        <f t="shared" si="3"/>
        <v>2505</v>
      </c>
    </row>
    <row r="21" spans="1:13">
      <c r="A21" s="915">
        <v>11</v>
      </c>
      <c r="B21" s="916" t="s">
        <v>1266</v>
      </c>
      <c r="C21" s="917">
        <v>2114</v>
      </c>
      <c r="D21" s="921">
        <v>750</v>
      </c>
      <c r="E21" s="921"/>
      <c r="F21" s="921">
        <v>600</v>
      </c>
      <c r="G21" s="917">
        <f t="shared" si="0"/>
        <v>150</v>
      </c>
      <c r="H21" s="917">
        <f t="shared" si="1"/>
        <v>2264</v>
      </c>
      <c r="I21" s="920">
        <v>800</v>
      </c>
      <c r="J21" s="920"/>
      <c r="K21" s="920">
        <v>600</v>
      </c>
      <c r="L21" s="917">
        <f t="shared" si="2"/>
        <v>200</v>
      </c>
      <c r="M21" s="917">
        <f t="shared" si="3"/>
        <v>2464</v>
      </c>
    </row>
    <row r="22" spans="1:13">
      <c r="A22" s="915">
        <v>12</v>
      </c>
      <c r="B22" s="916" t="s">
        <v>1267</v>
      </c>
      <c r="C22" s="917">
        <v>5111.7560000000003</v>
      </c>
      <c r="D22" s="921"/>
      <c r="E22" s="921"/>
      <c r="F22" s="921"/>
      <c r="G22" s="917">
        <f t="shared" si="0"/>
        <v>0</v>
      </c>
      <c r="H22" s="917">
        <f t="shared" si="1"/>
        <v>5111.7560000000003</v>
      </c>
      <c r="I22" s="920"/>
      <c r="J22" s="920"/>
      <c r="K22" s="920"/>
      <c r="L22" s="917">
        <f t="shared" si="2"/>
        <v>0</v>
      </c>
      <c r="M22" s="917">
        <f t="shared" si="3"/>
        <v>5111.7560000000003</v>
      </c>
    </row>
    <row r="23" spans="1:13">
      <c r="A23" s="915">
        <v>13</v>
      </c>
      <c r="B23" s="916" t="s">
        <v>1268</v>
      </c>
      <c r="C23" s="917">
        <v>2533</v>
      </c>
      <c r="D23" s="921">
        <v>1000</v>
      </c>
      <c r="E23" s="921"/>
      <c r="F23" s="921">
        <v>1900</v>
      </c>
      <c r="G23" s="917">
        <f t="shared" si="0"/>
        <v>-900</v>
      </c>
      <c r="H23" s="917">
        <f t="shared" si="1"/>
        <v>1633</v>
      </c>
      <c r="I23" s="920">
        <v>1000</v>
      </c>
      <c r="J23" s="920"/>
      <c r="K23" s="920">
        <v>700</v>
      </c>
      <c r="L23" s="917">
        <f t="shared" si="2"/>
        <v>300</v>
      </c>
      <c r="M23" s="917">
        <f t="shared" si="3"/>
        <v>1933</v>
      </c>
    </row>
  </sheetData>
  <mergeCells count="16">
    <mergeCell ref="L6:L7"/>
    <mergeCell ref="L1:M1"/>
    <mergeCell ref="A2:M2"/>
    <mergeCell ref="A3:M3"/>
    <mergeCell ref="A5:A7"/>
    <mergeCell ref="B5:B7"/>
    <mergeCell ref="C5:C7"/>
    <mergeCell ref="D5:G5"/>
    <mergeCell ref="H5:H7"/>
    <mergeCell ref="I5:L5"/>
    <mergeCell ref="M5:M7"/>
    <mergeCell ref="D6:E6"/>
    <mergeCell ref="F6:F7"/>
    <mergeCell ref="G6:G7"/>
    <mergeCell ref="I6:J6"/>
    <mergeCell ref="K6:K7"/>
  </mergeCells>
  <pageMargins left="0.70866141732283472" right="0.11811023622047245" top="0.35433070866141736" bottom="0.35433070866141736" header="0.31496062992125984" footer="0.31496062992125984"/>
  <pageSetup paperSize="9" scale="80" orientation="landscape"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P27"/>
  <sheetViews>
    <sheetView workbookViewId="0">
      <selection activeCell="A5" sqref="A5"/>
    </sheetView>
  </sheetViews>
  <sheetFormatPr defaultColWidth="5.7109375" defaultRowHeight="18.75"/>
  <cols>
    <col min="1" max="1" width="5.7109375" style="922" customWidth="1"/>
    <col min="2" max="2" width="45.85546875" style="923" customWidth="1"/>
    <col min="3" max="5" width="12.85546875" style="907" customWidth="1"/>
    <col min="6" max="6" width="12.28515625" style="923" customWidth="1"/>
    <col min="7" max="249" width="10.28515625" style="611" customWidth="1"/>
    <col min="250" max="250" width="5.7109375" style="611"/>
    <col min="251" max="251" width="5.7109375" style="611" customWidth="1"/>
    <col min="252" max="252" width="45.85546875" style="611" customWidth="1"/>
    <col min="253" max="255" width="12.85546875" style="611" customWidth="1"/>
    <col min="256" max="256" width="12.28515625" style="611" customWidth="1"/>
    <col min="257" max="505" width="10.28515625" style="611" customWidth="1"/>
    <col min="506" max="506" width="5.7109375" style="611"/>
    <col min="507" max="507" width="5.7109375" style="611" customWidth="1"/>
    <col min="508" max="508" width="45.85546875" style="611" customWidth="1"/>
    <col min="509" max="511" width="12.85546875" style="611" customWidth="1"/>
    <col min="512" max="512" width="12.28515625" style="611" customWidth="1"/>
    <col min="513" max="761" width="10.28515625" style="611" customWidth="1"/>
    <col min="762" max="762" width="5.7109375" style="611"/>
    <col min="763" max="763" width="5.7109375" style="611" customWidth="1"/>
    <col min="764" max="764" width="45.85546875" style="611" customWidth="1"/>
    <col min="765" max="767" width="12.85546875" style="611" customWidth="1"/>
    <col min="768" max="768" width="12.28515625" style="611" customWidth="1"/>
    <col min="769" max="1017" width="10.28515625" style="611" customWidth="1"/>
    <col min="1018" max="1018" width="5.7109375" style="611"/>
    <col min="1019" max="1019" width="5.7109375" style="611" customWidth="1"/>
    <col min="1020" max="1020" width="45.85546875" style="611" customWidth="1"/>
    <col min="1021" max="1023" width="12.85546875" style="611" customWidth="1"/>
    <col min="1024" max="1024" width="12.28515625" style="611" customWidth="1"/>
    <col min="1025" max="1273" width="10.28515625" style="611" customWidth="1"/>
    <col min="1274" max="1274" width="5.7109375" style="611"/>
    <col min="1275" max="1275" width="5.7109375" style="611" customWidth="1"/>
    <col min="1276" max="1276" width="45.85546875" style="611" customWidth="1"/>
    <col min="1277" max="1279" width="12.85546875" style="611" customWidth="1"/>
    <col min="1280" max="1280" width="12.28515625" style="611" customWidth="1"/>
    <col min="1281" max="1529" width="10.28515625" style="611" customWidth="1"/>
    <col min="1530" max="1530" width="5.7109375" style="611"/>
    <col min="1531" max="1531" width="5.7109375" style="611" customWidth="1"/>
    <col min="1532" max="1532" width="45.85546875" style="611" customWidth="1"/>
    <col min="1533" max="1535" width="12.85546875" style="611" customWidth="1"/>
    <col min="1536" max="1536" width="12.28515625" style="611" customWidth="1"/>
    <col min="1537" max="1785" width="10.28515625" style="611" customWidth="1"/>
    <col min="1786" max="1786" width="5.7109375" style="611"/>
    <col min="1787" max="1787" width="5.7109375" style="611" customWidth="1"/>
    <col min="1788" max="1788" width="45.85546875" style="611" customWidth="1"/>
    <col min="1789" max="1791" width="12.85546875" style="611" customWidth="1"/>
    <col min="1792" max="1792" width="12.28515625" style="611" customWidth="1"/>
    <col min="1793" max="2041" width="10.28515625" style="611" customWidth="1"/>
    <col min="2042" max="2042" width="5.7109375" style="611"/>
    <col min="2043" max="2043" width="5.7109375" style="611" customWidth="1"/>
    <col min="2044" max="2044" width="45.85546875" style="611" customWidth="1"/>
    <col min="2045" max="2047" width="12.85546875" style="611" customWidth="1"/>
    <col min="2048" max="2048" width="12.28515625" style="611" customWidth="1"/>
    <col min="2049" max="2297" width="10.28515625" style="611" customWidth="1"/>
    <col min="2298" max="2298" width="5.7109375" style="611"/>
    <col min="2299" max="2299" width="5.7109375" style="611" customWidth="1"/>
    <col min="2300" max="2300" width="45.85546875" style="611" customWidth="1"/>
    <col min="2301" max="2303" width="12.85546875" style="611" customWidth="1"/>
    <col min="2304" max="2304" width="12.28515625" style="611" customWidth="1"/>
    <col min="2305" max="2553" width="10.28515625" style="611" customWidth="1"/>
    <col min="2554" max="2554" width="5.7109375" style="611"/>
    <col min="2555" max="2555" width="5.7109375" style="611" customWidth="1"/>
    <col min="2556" max="2556" width="45.85546875" style="611" customWidth="1"/>
    <col min="2557" max="2559" width="12.85546875" style="611" customWidth="1"/>
    <col min="2560" max="2560" width="12.28515625" style="611" customWidth="1"/>
    <col min="2561" max="2809" width="10.28515625" style="611" customWidth="1"/>
    <col min="2810" max="2810" width="5.7109375" style="611"/>
    <col min="2811" max="2811" width="5.7109375" style="611" customWidth="1"/>
    <col min="2812" max="2812" width="45.85546875" style="611" customWidth="1"/>
    <col min="2813" max="2815" width="12.85546875" style="611" customWidth="1"/>
    <col min="2816" max="2816" width="12.28515625" style="611" customWidth="1"/>
    <col min="2817" max="3065" width="10.28515625" style="611" customWidth="1"/>
    <col min="3066" max="3066" width="5.7109375" style="611"/>
    <col min="3067" max="3067" width="5.7109375" style="611" customWidth="1"/>
    <col min="3068" max="3068" width="45.85546875" style="611" customWidth="1"/>
    <col min="3069" max="3071" width="12.85546875" style="611" customWidth="1"/>
    <col min="3072" max="3072" width="12.28515625" style="611" customWidth="1"/>
    <col min="3073" max="3321" width="10.28515625" style="611" customWidth="1"/>
    <col min="3322" max="3322" width="5.7109375" style="611"/>
    <col min="3323" max="3323" width="5.7109375" style="611" customWidth="1"/>
    <col min="3324" max="3324" width="45.85546875" style="611" customWidth="1"/>
    <col min="3325" max="3327" width="12.85546875" style="611" customWidth="1"/>
    <col min="3328" max="3328" width="12.28515625" style="611" customWidth="1"/>
    <col min="3329" max="3577" width="10.28515625" style="611" customWidth="1"/>
    <col min="3578" max="3578" width="5.7109375" style="611"/>
    <col min="3579" max="3579" width="5.7109375" style="611" customWidth="1"/>
    <col min="3580" max="3580" width="45.85546875" style="611" customWidth="1"/>
    <col min="3581" max="3583" width="12.85546875" style="611" customWidth="1"/>
    <col min="3584" max="3584" width="12.28515625" style="611" customWidth="1"/>
    <col min="3585" max="3833" width="10.28515625" style="611" customWidth="1"/>
    <col min="3834" max="3834" width="5.7109375" style="611"/>
    <col min="3835" max="3835" width="5.7109375" style="611" customWidth="1"/>
    <col min="3836" max="3836" width="45.85546875" style="611" customWidth="1"/>
    <col min="3837" max="3839" width="12.85546875" style="611" customWidth="1"/>
    <col min="3840" max="3840" width="12.28515625" style="611" customWidth="1"/>
    <col min="3841" max="4089" width="10.28515625" style="611" customWidth="1"/>
    <col min="4090" max="4090" width="5.7109375" style="611"/>
    <col min="4091" max="4091" width="5.7109375" style="611" customWidth="1"/>
    <col min="4092" max="4092" width="45.85546875" style="611" customWidth="1"/>
    <col min="4093" max="4095" width="12.85546875" style="611" customWidth="1"/>
    <col min="4096" max="4096" width="12.28515625" style="611" customWidth="1"/>
    <col min="4097" max="4345" width="10.28515625" style="611" customWidth="1"/>
    <col min="4346" max="4346" width="5.7109375" style="611"/>
    <col min="4347" max="4347" width="5.7109375" style="611" customWidth="1"/>
    <col min="4348" max="4348" width="45.85546875" style="611" customWidth="1"/>
    <col min="4349" max="4351" width="12.85546875" style="611" customWidth="1"/>
    <col min="4352" max="4352" width="12.28515625" style="611" customWidth="1"/>
    <col min="4353" max="4601" width="10.28515625" style="611" customWidth="1"/>
    <col min="4602" max="4602" width="5.7109375" style="611"/>
    <col min="4603" max="4603" width="5.7109375" style="611" customWidth="1"/>
    <col min="4604" max="4604" width="45.85546875" style="611" customWidth="1"/>
    <col min="4605" max="4607" width="12.85546875" style="611" customWidth="1"/>
    <col min="4608" max="4608" width="12.28515625" style="611" customWidth="1"/>
    <col min="4609" max="4857" width="10.28515625" style="611" customWidth="1"/>
    <col min="4858" max="4858" width="5.7109375" style="611"/>
    <col min="4859" max="4859" width="5.7109375" style="611" customWidth="1"/>
    <col min="4860" max="4860" width="45.85546875" style="611" customWidth="1"/>
    <col min="4861" max="4863" width="12.85546875" style="611" customWidth="1"/>
    <col min="4864" max="4864" width="12.28515625" style="611" customWidth="1"/>
    <col min="4865" max="5113" width="10.28515625" style="611" customWidth="1"/>
    <col min="5114" max="5114" width="5.7109375" style="611"/>
    <col min="5115" max="5115" width="5.7109375" style="611" customWidth="1"/>
    <col min="5116" max="5116" width="45.85546875" style="611" customWidth="1"/>
    <col min="5117" max="5119" width="12.85546875" style="611" customWidth="1"/>
    <col min="5120" max="5120" width="12.28515625" style="611" customWidth="1"/>
    <col min="5121" max="5369" width="10.28515625" style="611" customWidth="1"/>
    <col min="5370" max="5370" width="5.7109375" style="611"/>
    <col min="5371" max="5371" width="5.7109375" style="611" customWidth="1"/>
    <col min="5372" max="5372" width="45.85546875" style="611" customWidth="1"/>
    <col min="5373" max="5375" width="12.85546875" style="611" customWidth="1"/>
    <col min="5376" max="5376" width="12.28515625" style="611" customWidth="1"/>
    <col min="5377" max="5625" width="10.28515625" style="611" customWidth="1"/>
    <col min="5626" max="5626" width="5.7109375" style="611"/>
    <col min="5627" max="5627" width="5.7109375" style="611" customWidth="1"/>
    <col min="5628" max="5628" width="45.85546875" style="611" customWidth="1"/>
    <col min="5629" max="5631" width="12.85546875" style="611" customWidth="1"/>
    <col min="5632" max="5632" width="12.28515625" style="611" customWidth="1"/>
    <col min="5633" max="5881" width="10.28515625" style="611" customWidth="1"/>
    <col min="5882" max="5882" width="5.7109375" style="611"/>
    <col min="5883" max="5883" width="5.7109375" style="611" customWidth="1"/>
    <col min="5884" max="5884" width="45.85546875" style="611" customWidth="1"/>
    <col min="5885" max="5887" width="12.85546875" style="611" customWidth="1"/>
    <col min="5888" max="5888" width="12.28515625" style="611" customWidth="1"/>
    <col min="5889" max="6137" width="10.28515625" style="611" customWidth="1"/>
    <col min="6138" max="6138" width="5.7109375" style="611"/>
    <col min="6139" max="6139" width="5.7109375" style="611" customWidth="1"/>
    <col min="6140" max="6140" width="45.85546875" style="611" customWidth="1"/>
    <col min="6141" max="6143" width="12.85546875" style="611" customWidth="1"/>
    <col min="6144" max="6144" width="12.28515625" style="611" customWidth="1"/>
    <col min="6145" max="6393" width="10.28515625" style="611" customWidth="1"/>
    <col min="6394" max="6394" width="5.7109375" style="611"/>
    <col min="6395" max="6395" width="5.7109375" style="611" customWidth="1"/>
    <col min="6396" max="6396" width="45.85546875" style="611" customWidth="1"/>
    <col min="6397" max="6399" width="12.85546875" style="611" customWidth="1"/>
    <col min="6400" max="6400" width="12.28515625" style="611" customWidth="1"/>
    <col min="6401" max="6649" width="10.28515625" style="611" customWidth="1"/>
    <col min="6650" max="6650" width="5.7109375" style="611"/>
    <col min="6651" max="6651" width="5.7109375" style="611" customWidth="1"/>
    <col min="6652" max="6652" width="45.85546875" style="611" customWidth="1"/>
    <col min="6653" max="6655" width="12.85546875" style="611" customWidth="1"/>
    <col min="6656" max="6656" width="12.28515625" style="611" customWidth="1"/>
    <col min="6657" max="6905" width="10.28515625" style="611" customWidth="1"/>
    <col min="6906" max="6906" width="5.7109375" style="611"/>
    <col min="6907" max="6907" width="5.7109375" style="611" customWidth="1"/>
    <col min="6908" max="6908" width="45.85546875" style="611" customWidth="1"/>
    <col min="6909" max="6911" width="12.85546875" style="611" customWidth="1"/>
    <col min="6912" max="6912" width="12.28515625" style="611" customWidth="1"/>
    <col min="6913" max="7161" width="10.28515625" style="611" customWidth="1"/>
    <col min="7162" max="7162" width="5.7109375" style="611"/>
    <col min="7163" max="7163" width="5.7109375" style="611" customWidth="1"/>
    <col min="7164" max="7164" width="45.85546875" style="611" customWidth="1"/>
    <col min="7165" max="7167" width="12.85546875" style="611" customWidth="1"/>
    <col min="7168" max="7168" width="12.28515625" style="611" customWidth="1"/>
    <col min="7169" max="7417" width="10.28515625" style="611" customWidth="1"/>
    <col min="7418" max="7418" width="5.7109375" style="611"/>
    <col min="7419" max="7419" width="5.7109375" style="611" customWidth="1"/>
    <col min="7420" max="7420" width="45.85546875" style="611" customWidth="1"/>
    <col min="7421" max="7423" width="12.85546875" style="611" customWidth="1"/>
    <col min="7424" max="7424" width="12.28515625" style="611" customWidth="1"/>
    <col min="7425" max="7673" width="10.28515625" style="611" customWidth="1"/>
    <col min="7674" max="7674" width="5.7109375" style="611"/>
    <col min="7675" max="7675" width="5.7109375" style="611" customWidth="1"/>
    <col min="7676" max="7676" width="45.85546875" style="611" customWidth="1"/>
    <col min="7677" max="7679" width="12.85546875" style="611" customWidth="1"/>
    <col min="7680" max="7680" width="12.28515625" style="611" customWidth="1"/>
    <col min="7681" max="7929" width="10.28515625" style="611" customWidth="1"/>
    <col min="7930" max="7930" width="5.7109375" style="611"/>
    <col min="7931" max="7931" width="5.7109375" style="611" customWidth="1"/>
    <col min="7932" max="7932" width="45.85546875" style="611" customWidth="1"/>
    <col min="7933" max="7935" width="12.85546875" style="611" customWidth="1"/>
    <col min="7936" max="7936" width="12.28515625" style="611" customWidth="1"/>
    <col min="7937" max="8185" width="10.28515625" style="611" customWidth="1"/>
    <col min="8186" max="8186" width="5.7109375" style="611"/>
    <col min="8187" max="8187" width="5.7109375" style="611" customWidth="1"/>
    <col min="8188" max="8188" width="45.85546875" style="611" customWidth="1"/>
    <col min="8189" max="8191" width="12.85546875" style="611" customWidth="1"/>
    <col min="8192" max="8192" width="12.28515625" style="611" customWidth="1"/>
    <col min="8193" max="8441" width="10.28515625" style="611" customWidth="1"/>
    <col min="8442" max="8442" width="5.7109375" style="611"/>
    <col min="8443" max="8443" width="5.7109375" style="611" customWidth="1"/>
    <col min="8444" max="8444" width="45.85546875" style="611" customWidth="1"/>
    <col min="8445" max="8447" width="12.85546875" style="611" customWidth="1"/>
    <col min="8448" max="8448" width="12.28515625" style="611" customWidth="1"/>
    <col min="8449" max="8697" width="10.28515625" style="611" customWidth="1"/>
    <col min="8698" max="8698" width="5.7109375" style="611"/>
    <col min="8699" max="8699" width="5.7109375" style="611" customWidth="1"/>
    <col min="8700" max="8700" width="45.85546875" style="611" customWidth="1"/>
    <col min="8701" max="8703" width="12.85546875" style="611" customWidth="1"/>
    <col min="8704" max="8704" width="12.28515625" style="611" customWidth="1"/>
    <col min="8705" max="8953" width="10.28515625" style="611" customWidth="1"/>
    <col min="8954" max="8954" width="5.7109375" style="611"/>
    <col min="8955" max="8955" width="5.7109375" style="611" customWidth="1"/>
    <col min="8956" max="8956" width="45.85546875" style="611" customWidth="1"/>
    <col min="8957" max="8959" width="12.85546875" style="611" customWidth="1"/>
    <col min="8960" max="8960" width="12.28515625" style="611" customWidth="1"/>
    <col min="8961" max="9209" width="10.28515625" style="611" customWidth="1"/>
    <col min="9210" max="9210" width="5.7109375" style="611"/>
    <col min="9211" max="9211" width="5.7109375" style="611" customWidth="1"/>
    <col min="9212" max="9212" width="45.85546875" style="611" customWidth="1"/>
    <col min="9213" max="9215" width="12.85546875" style="611" customWidth="1"/>
    <col min="9216" max="9216" width="12.28515625" style="611" customWidth="1"/>
    <col min="9217" max="9465" width="10.28515625" style="611" customWidth="1"/>
    <col min="9466" max="9466" width="5.7109375" style="611"/>
    <col min="9467" max="9467" width="5.7109375" style="611" customWidth="1"/>
    <col min="9468" max="9468" width="45.85546875" style="611" customWidth="1"/>
    <col min="9469" max="9471" width="12.85546875" style="611" customWidth="1"/>
    <col min="9472" max="9472" width="12.28515625" style="611" customWidth="1"/>
    <col min="9473" max="9721" width="10.28515625" style="611" customWidth="1"/>
    <col min="9722" max="9722" width="5.7109375" style="611"/>
    <col min="9723" max="9723" width="5.7109375" style="611" customWidth="1"/>
    <col min="9724" max="9724" width="45.85546875" style="611" customWidth="1"/>
    <col min="9725" max="9727" width="12.85546875" style="611" customWidth="1"/>
    <col min="9728" max="9728" width="12.28515625" style="611" customWidth="1"/>
    <col min="9729" max="9977" width="10.28515625" style="611" customWidth="1"/>
    <col min="9978" max="9978" width="5.7109375" style="611"/>
    <col min="9979" max="9979" width="5.7109375" style="611" customWidth="1"/>
    <col min="9980" max="9980" width="45.85546875" style="611" customWidth="1"/>
    <col min="9981" max="9983" width="12.85546875" style="611" customWidth="1"/>
    <col min="9984" max="9984" width="12.28515625" style="611" customWidth="1"/>
    <col min="9985" max="10233" width="10.28515625" style="611" customWidth="1"/>
    <col min="10234" max="10234" width="5.7109375" style="611"/>
    <col min="10235" max="10235" width="5.7109375" style="611" customWidth="1"/>
    <col min="10236" max="10236" width="45.85546875" style="611" customWidth="1"/>
    <col min="10237" max="10239" width="12.85546875" style="611" customWidth="1"/>
    <col min="10240" max="10240" width="12.28515625" style="611" customWidth="1"/>
    <col min="10241" max="10489" width="10.28515625" style="611" customWidth="1"/>
    <col min="10490" max="10490" width="5.7109375" style="611"/>
    <col min="10491" max="10491" width="5.7109375" style="611" customWidth="1"/>
    <col min="10492" max="10492" width="45.85546875" style="611" customWidth="1"/>
    <col min="10493" max="10495" width="12.85546875" style="611" customWidth="1"/>
    <col min="10496" max="10496" width="12.28515625" style="611" customWidth="1"/>
    <col min="10497" max="10745" width="10.28515625" style="611" customWidth="1"/>
    <col min="10746" max="10746" width="5.7109375" style="611"/>
    <col min="10747" max="10747" width="5.7109375" style="611" customWidth="1"/>
    <col min="10748" max="10748" width="45.85546875" style="611" customWidth="1"/>
    <col min="10749" max="10751" width="12.85546875" style="611" customWidth="1"/>
    <col min="10752" max="10752" width="12.28515625" style="611" customWidth="1"/>
    <col min="10753" max="11001" width="10.28515625" style="611" customWidth="1"/>
    <col min="11002" max="11002" width="5.7109375" style="611"/>
    <col min="11003" max="11003" width="5.7109375" style="611" customWidth="1"/>
    <col min="11004" max="11004" width="45.85546875" style="611" customWidth="1"/>
    <col min="11005" max="11007" width="12.85546875" style="611" customWidth="1"/>
    <col min="11008" max="11008" width="12.28515625" style="611" customWidth="1"/>
    <col min="11009" max="11257" width="10.28515625" style="611" customWidth="1"/>
    <col min="11258" max="11258" width="5.7109375" style="611"/>
    <col min="11259" max="11259" width="5.7109375" style="611" customWidth="1"/>
    <col min="11260" max="11260" width="45.85546875" style="611" customWidth="1"/>
    <col min="11261" max="11263" width="12.85546875" style="611" customWidth="1"/>
    <col min="11264" max="11264" width="12.28515625" style="611" customWidth="1"/>
    <col min="11265" max="11513" width="10.28515625" style="611" customWidth="1"/>
    <col min="11514" max="11514" width="5.7109375" style="611"/>
    <col min="11515" max="11515" width="5.7109375" style="611" customWidth="1"/>
    <col min="11516" max="11516" width="45.85546875" style="611" customWidth="1"/>
    <col min="11517" max="11519" width="12.85546875" style="611" customWidth="1"/>
    <col min="11520" max="11520" width="12.28515625" style="611" customWidth="1"/>
    <col min="11521" max="11769" width="10.28515625" style="611" customWidth="1"/>
    <col min="11770" max="11770" width="5.7109375" style="611"/>
    <col min="11771" max="11771" width="5.7109375" style="611" customWidth="1"/>
    <col min="11772" max="11772" width="45.85546875" style="611" customWidth="1"/>
    <col min="11773" max="11775" width="12.85546875" style="611" customWidth="1"/>
    <col min="11776" max="11776" width="12.28515625" style="611" customWidth="1"/>
    <col min="11777" max="12025" width="10.28515625" style="611" customWidth="1"/>
    <col min="12026" max="12026" width="5.7109375" style="611"/>
    <col min="12027" max="12027" width="5.7109375" style="611" customWidth="1"/>
    <col min="12028" max="12028" width="45.85546875" style="611" customWidth="1"/>
    <col min="12029" max="12031" width="12.85546875" style="611" customWidth="1"/>
    <col min="12032" max="12032" width="12.28515625" style="611" customWidth="1"/>
    <col min="12033" max="12281" width="10.28515625" style="611" customWidth="1"/>
    <col min="12282" max="12282" width="5.7109375" style="611"/>
    <col min="12283" max="12283" width="5.7109375" style="611" customWidth="1"/>
    <col min="12284" max="12284" width="45.85546875" style="611" customWidth="1"/>
    <col min="12285" max="12287" width="12.85546875" style="611" customWidth="1"/>
    <col min="12288" max="12288" width="12.28515625" style="611" customWidth="1"/>
    <col min="12289" max="12537" width="10.28515625" style="611" customWidth="1"/>
    <col min="12538" max="12538" width="5.7109375" style="611"/>
    <col min="12539" max="12539" width="5.7109375" style="611" customWidth="1"/>
    <col min="12540" max="12540" width="45.85546875" style="611" customWidth="1"/>
    <col min="12541" max="12543" width="12.85546875" style="611" customWidth="1"/>
    <col min="12544" max="12544" width="12.28515625" style="611" customWidth="1"/>
    <col min="12545" max="12793" width="10.28515625" style="611" customWidth="1"/>
    <col min="12794" max="12794" width="5.7109375" style="611"/>
    <col min="12795" max="12795" width="5.7109375" style="611" customWidth="1"/>
    <col min="12796" max="12796" width="45.85546875" style="611" customWidth="1"/>
    <col min="12797" max="12799" width="12.85546875" style="611" customWidth="1"/>
    <col min="12800" max="12800" width="12.28515625" style="611" customWidth="1"/>
    <col min="12801" max="13049" width="10.28515625" style="611" customWidth="1"/>
    <col min="13050" max="13050" width="5.7109375" style="611"/>
    <col min="13051" max="13051" width="5.7109375" style="611" customWidth="1"/>
    <col min="13052" max="13052" width="45.85546875" style="611" customWidth="1"/>
    <col min="13053" max="13055" width="12.85546875" style="611" customWidth="1"/>
    <col min="13056" max="13056" width="12.28515625" style="611" customWidth="1"/>
    <col min="13057" max="13305" width="10.28515625" style="611" customWidth="1"/>
    <col min="13306" max="13306" width="5.7109375" style="611"/>
    <col min="13307" max="13307" width="5.7109375" style="611" customWidth="1"/>
    <col min="13308" max="13308" width="45.85546875" style="611" customWidth="1"/>
    <col min="13309" max="13311" width="12.85546875" style="611" customWidth="1"/>
    <col min="13312" max="13312" width="12.28515625" style="611" customWidth="1"/>
    <col min="13313" max="13561" width="10.28515625" style="611" customWidth="1"/>
    <col min="13562" max="13562" width="5.7109375" style="611"/>
    <col min="13563" max="13563" width="5.7109375" style="611" customWidth="1"/>
    <col min="13564" max="13564" width="45.85546875" style="611" customWidth="1"/>
    <col min="13565" max="13567" width="12.85546875" style="611" customWidth="1"/>
    <col min="13568" max="13568" width="12.28515625" style="611" customWidth="1"/>
    <col min="13569" max="13817" width="10.28515625" style="611" customWidth="1"/>
    <col min="13818" max="13818" width="5.7109375" style="611"/>
    <col min="13819" max="13819" width="5.7109375" style="611" customWidth="1"/>
    <col min="13820" max="13820" width="45.85546875" style="611" customWidth="1"/>
    <col min="13821" max="13823" width="12.85546875" style="611" customWidth="1"/>
    <col min="13824" max="13824" width="12.28515625" style="611" customWidth="1"/>
    <col min="13825" max="14073" width="10.28515625" style="611" customWidth="1"/>
    <col min="14074" max="14074" width="5.7109375" style="611"/>
    <col min="14075" max="14075" width="5.7109375" style="611" customWidth="1"/>
    <col min="14076" max="14076" width="45.85546875" style="611" customWidth="1"/>
    <col min="14077" max="14079" width="12.85546875" style="611" customWidth="1"/>
    <col min="14080" max="14080" width="12.28515625" style="611" customWidth="1"/>
    <col min="14081" max="14329" width="10.28515625" style="611" customWidth="1"/>
    <col min="14330" max="14330" width="5.7109375" style="611"/>
    <col min="14331" max="14331" width="5.7109375" style="611" customWidth="1"/>
    <col min="14332" max="14332" width="45.85546875" style="611" customWidth="1"/>
    <col min="14333" max="14335" width="12.85546875" style="611" customWidth="1"/>
    <col min="14336" max="14336" width="12.28515625" style="611" customWidth="1"/>
    <col min="14337" max="14585" width="10.28515625" style="611" customWidth="1"/>
    <col min="14586" max="14586" width="5.7109375" style="611"/>
    <col min="14587" max="14587" width="5.7109375" style="611" customWidth="1"/>
    <col min="14588" max="14588" width="45.85546875" style="611" customWidth="1"/>
    <col min="14589" max="14591" width="12.85546875" style="611" customWidth="1"/>
    <col min="14592" max="14592" width="12.28515625" style="611" customWidth="1"/>
    <col min="14593" max="14841" width="10.28515625" style="611" customWidth="1"/>
    <col min="14842" max="14842" width="5.7109375" style="611"/>
    <col min="14843" max="14843" width="5.7109375" style="611" customWidth="1"/>
    <col min="14844" max="14844" width="45.85546875" style="611" customWidth="1"/>
    <col min="14845" max="14847" width="12.85546875" style="611" customWidth="1"/>
    <col min="14848" max="14848" width="12.28515625" style="611" customWidth="1"/>
    <col min="14849" max="15097" width="10.28515625" style="611" customWidth="1"/>
    <col min="15098" max="15098" width="5.7109375" style="611"/>
    <col min="15099" max="15099" width="5.7109375" style="611" customWidth="1"/>
    <col min="15100" max="15100" width="45.85546875" style="611" customWidth="1"/>
    <col min="15101" max="15103" width="12.85546875" style="611" customWidth="1"/>
    <col min="15104" max="15104" width="12.28515625" style="611" customWidth="1"/>
    <col min="15105" max="15353" width="10.28515625" style="611" customWidth="1"/>
    <col min="15354" max="15354" width="5.7109375" style="611"/>
    <col min="15355" max="15355" width="5.7109375" style="611" customWidth="1"/>
    <col min="15356" max="15356" width="45.85546875" style="611" customWidth="1"/>
    <col min="15357" max="15359" width="12.85546875" style="611" customWidth="1"/>
    <col min="15360" max="15360" width="12.28515625" style="611" customWidth="1"/>
    <col min="15361" max="15609" width="10.28515625" style="611" customWidth="1"/>
    <col min="15610" max="15610" width="5.7109375" style="611"/>
    <col min="15611" max="15611" width="5.7109375" style="611" customWidth="1"/>
    <col min="15612" max="15612" width="45.85546875" style="611" customWidth="1"/>
    <col min="15613" max="15615" width="12.85546875" style="611" customWidth="1"/>
    <col min="15616" max="15616" width="12.28515625" style="611" customWidth="1"/>
    <col min="15617" max="15865" width="10.28515625" style="611" customWidth="1"/>
    <col min="15866" max="15866" width="5.7109375" style="611"/>
    <col min="15867" max="15867" width="5.7109375" style="611" customWidth="1"/>
    <col min="15868" max="15868" width="45.85546875" style="611" customWidth="1"/>
    <col min="15869" max="15871" width="12.85546875" style="611" customWidth="1"/>
    <col min="15872" max="15872" width="12.28515625" style="611" customWidth="1"/>
    <col min="15873" max="16121" width="10.28515625" style="611" customWidth="1"/>
    <col min="16122" max="16122" width="5.7109375" style="611"/>
    <col min="16123" max="16123" width="5.7109375" style="611" customWidth="1"/>
    <col min="16124" max="16124" width="45.85546875" style="611" customWidth="1"/>
    <col min="16125" max="16127" width="12.85546875" style="611" customWidth="1"/>
    <col min="16128" max="16128" width="12.28515625" style="611" customWidth="1"/>
    <col min="16129" max="16377" width="10.28515625" style="611" customWidth="1"/>
    <col min="16378" max="16384" width="5.7109375" style="611"/>
  </cols>
  <sheetData>
    <row r="1" spans="1:250">
      <c r="E1" s="1157" t="s">
        <v>1269</v>
      </c>
      <c r="F1" s="1157"/>
    </row>
    <row r="2" spans="1:250">
      <c r="A2" s="1128" t="s">
        <v>1270</v>
      </c>
      <c r="B2" s="1128"/>
      <c r="C2" s="1128"/>
      <c r="D2" s="1128"/>
      <c r="E2" s="1128"/>
      <c r="F2" s="1128"/>
    </row>
    <row r="3" spans="1:250">
      <c r="A3" s="1128" t="s">
        <v>1271</v>
      </c>
      <c r="B3" s="1128"/>
      <c r="C3" s="1128"/>
      <c r="D3" s="1128"/>
      <c r="E3" s="1128"/>
      <c r="F3" s="1128"/>
    </row>
    <row r="4" spans="1:250">
      <c r="A4" s="1158" t="str">
        <f>'15. Quy TC'!A3:M3</f>
        <v>(Kèm theo Tờ trình số         /TTr-UBND ngày      tháng       năm 2023 của UBND tỉnh)</v>
      </c>
      <c r="B4" s="1159"/>
      <c r="C4" s="1159"/>
      <c r="D4" s="1159"/>
      <c r="E4" s="1159"/>
      <c r="F4" s="1159"/>
    </row>
    <row r="5" spans="1:250">
      <c r="B5" s="924"/>
      <c r="C5" s="925"/>
      <c r="D5" s="925"/>
      <c r="E5" s="1160" t="s">
        <v>2</v>
      </c>
      <c r="F5" s="1160"/>
    </row>
    <row r="6" spans="1:250">
      <c r="A6" s="926" t="s">
        <v>1272</v>
      </c>
      <c r="B6" s="926"/>
      <c r="C6" s="1161" t="s">
        <v>1273</v>
      </c>
      <c r="D6" s="1162"/>
      <c r="E6" s="1162"/>
      <c r="F6" s="926" t="s">
        <v>321</v>
      </c>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c r="AL6" s="927"/>
      <c r="AM6" s="927"/>
      <c r="AN6" s="927"/>
      <c r="AO6" s="927"/>
      <c r="AP6" s="927"/>
      <c r="AQ6" s="927"/>
      <c r="AR6" s="927"/>
      <c r="AS6" s="927"/>
      <c r="AT6" s="927"/>
      <c r="AU6" s="927"/>
      <c r="AV6" s="927"/>
      <c r="AW6" s="927"/>
      <c r="AX6" s="927"/>
      <c r="AY6" s="927"/>
      <c r="AZ6" s="927"/>
      <c r="BA6" s="927"/>
      <c r="BB6" s="927"/>
      <c r="BC6" s="927"/>
      <c r="BD6" s="927"/>
      <c r="BE6" s="927"/>
      <c r="BF6" s="927"/>
      <c r="BG6" s="927"/>
      <c r="BH6" s="927"/>
      <c r="BI6" s="927"/>
      <c r="BJ6" s="927"/>
      <c r="BK6" s="927"/>
      <c r="BL6" s="927"/>
      <c r="BM6" s="927"/>
      <c r="BN6" s="927"/>
      <c r="BO6" s="927"/>
      <c r="BP6" s="927"/>
      <c r="BQ6" s="927"/>
      <c r="BR6" s="927"/>
      <c r="BS6" s="927"/>
      <c r="BT6" s="927"/>
      <c r="BU6" s="927"/>
      <c r="BV6" s="927"/>
      <c r="BW6" s="927"/>
      <c r="BX6" s="927"/>
      <c r="BY6" s="927"/>
      <c r="BZ6" s="927"/>
      <c r="CA6" s="927"/>
      <c r="CB6" s="927"/>
      <c r="CC6" s="927"/>
      <c r="CD6" s="927"/>
      <c r="CE6" s="927"/>
      <c r="CF6" s="927"/>
      <c r="CG6" s="927"/>
      <c r="CH6" s="927"/>
      <c r="CI6" s="927"/>
      <c r="CJ6" s="927"/>
      <c r="CK6" s="927"/>
      <c r="CL6" s="927"/>
      <c r="CM6" s="927"/>
      <c r="CN6" s="927"/>
      <c r="CO6" s="927"/>
      <c r="CP6" s="927"/>
      <c r="CQ6" s="927"/>
      <c r="CR6" s="927"/>
      <c r="CS6" s="927"/>
      <c r="CT6" s="927"/>
      <c r="CU6" s="927"/>
      <c r="CV6" s="927"/>
      <c r="CW6" s="927"/>
      <c r="CX6" s="927"/>
      <c r="CY6" s="927"/>
      <c r="CZ6" s="927"/>
      <c r="DA6" s="927"/>
      <c r="DB6" s="927"/>
      <c r="DC6" s="927"/>
      <c r="DD6" s="927"/>
      <c r="DE6" s="927"/>
      <c r="DF6" s="927"/>
      <c r="DG6" s="927"/>
      <c r="DH6" s="927"/>
      <c r="DI6" s="927"/>
      <c r="DJ6" s="927"/>
      <c r="DK6" s="927"/>
      <c r="DL6" s="927"/>
      <c r="DM6" s="927"/>
      <c r="DN6" s="927"/>
      <c r="DO6" s="927"/>
      <c r="DP6" s="927"/>
      <c r="DQ6" s="927"/>
      <c r="DR6" s="927"/>
      <c r="DS6" s="927"/>
      <c r="DT6" s="927"/>
      <c r="DU6" s="927"/>
      <c r="DV6" s="927"/>
      <c r="DW6" s="927"/>
      <c r="DX6" s="927"/>
      <c r="DY6" s="927"/>
      <c r="DZ6" s="927"/>
      <c r="EA6" s="927"/>
      <c r="EB6" s="927"/>
      <c r="EC6" s="927"/>
      <c r="ED6" s="927"/>
      <c r="EE6" s="927"/>
      <c r="EF6" s="927"/>
      <c r="EG6" s="927"/>
      <c r="EH6" s="927"/>
      <c r="EI6" s="927"/>
      <c r="EJ6" s="927"/>
      <c r="EK6" s="927"/>
      <c r="EL6" s="927"/>
      <c r="EM6" s="927"/>
      <c r="EN6" s="927"/>
      <c r="EO6" s="927"/>
      <c r="EP6" s="927"/>
      <c r="EQ6" s="927"/>
      <c r="ER6" s="927"/>
      <c r="ES6" s="927"/>
      <c r="ET6" s="927"/>
      <c r="EU6" s="927"/>
      <c r="EV6" s="927"/>
      <c r="EW6" s="927"/>
      <c r="EX6" s="927"/>
      <c r="EY6" s="927"/>
      <c r="EZ6" s="927"/>
      <c r="FA6" s="927"/>
      <c r="FB6" s="927"/>
      <c r="FC6" s="927"/>
      <c r="FD6" s="927"/>
      <c r="FE6" s="927"/>
      <c r="FF6" s="927"/>
      <c r="FG6" s="927"/>
      <c r="FH6" s="927"/>
      <c r="FI6" s="927"/>
      <c r="FJ6" s="927"/>
      <c r="FK6" s="927"/>
      <c r="FL6" s="927"/>
      <c r="FM6" s="927"/>
      <c r="FN6" s="927"/>
      <c r="FO6" s="927"/>
      <c r="FP6" s="927"/>
      <c r="FQ6" s="927"/>
      <c r="FR6" s="927"/>
      <c r="FS6" s="927"/>
      <c r="FT6" s="927"/>
      <c r="FU6" s="927"/>
      <c r="FV6" s="927"/>
      <c r="FW6" s="927"/>
      <c r="FX6" s="927"/>
      <c r="FY6" s="927"/>
      <c r="FZ6" s="927"/>
      <c r="GA6" s="927"/>
      <c r="GB6" s="927"/>
      <c r="GC6" s="927"/>
      <c r="GD6" s="927"/>
      <c r="GE6" s="927"/>
      <c r="GF6" s="927"/>
      <c r="GG6" s="927"/>
      <c r="GH6" s="927"/>
      <c r="GI6" s="927"/>
      <c r="GJ6" s="927"/>
      <c r="GK6" s="927"/>
      <c r="GL6" s="927"/>
      <c r="GM6" s="927"/>
      <c r="GN6" s="927"/>
      <c r="GO6" s="927"/>
      <c r="GP6" s="927"/>
      <c r="GQ6" s="927"/>
      <c r="GR6" s="927"/>
      <c r="GS6" s="927"/>
      <c r="GT6" s="927"/>
      <c r="GU6" s="927"/>
      <c r="GV6" s="927"/>
      <c r="GW6" s="927"/>
      <c r="GX6" s="927"/>
      <c r="GY6" s="927"/>
      <c r="GZ6" s="927"/>
      <c r="HA6" s="927"/>
      <c r="HB6" s="927"/>
      <c r="HC6" s="927"/>
      <c r="HD6" s="927"/>
      <c r="HE6" s="927"/>
      <c r="HF6" s="927"/>
      <c r="HG6" s="927"/>
      <c r="HH6" s="927"/>
      <c r="HI6" s="927"/>
      <c r="HJ6" s="927"/>
      <c r="HK6" s="927"/>
      <c r="HL6" s="927"/>
      <c r="HM6" s="927"/>
      <c r="HN6" s="927"/>
      <c r="HO6" s="927"/>
      <c r="HP6" s="927"/>
      <c r="HQ6" s="927"/>
      <c r="HR6" s="927"/>
      <c r="HS6" s="927"/>
      <c r="HT6" s="927"/>
      <c r="HU6" s="927"/>
      <c r="HV6" s="927"/>
      <c r="HW6" s="927"/>
      <c r="HX6" s="927"/>
      <c r="HY6" s="927"/>
      <c r="HZ6" s="927"/>
      <c r="IA6" s="927"/>
      <c r="IB6" s="927"/>
      <c r="IC6" s="927"/>
      <c r="ID6" s="927"/>
      <c r="IE6" s="927"/>
      <c r="IF6" s="927"/>
      <c r="IG6" s="927"/>
      <c r="IH6" s="927"/>
      <c r="II6" s="927"/>
      <c r="IJ6" s="927"/>
      <c r="IK6" s="927"/>
      <c r="IL6" s="927"/>
      <c r="IM6" s="927"/>
      <c r="IN6" s="927"/>
      <c r="IO6" s="927"/>
      <c r="IP6" s="927"/>
    </row>
    <row r="7" spans="1:250">
      <c r="A7" s="928" t="s">
        <v>1274</v>
      </c>
      <c r="B7" s="928" t="s">
        <v>875</v>
      </c>
      <c r="C7" s="1155" t="s">
        <v>1275</v>
      </c>
      <c r="D7" s="1155" t="s">
        <v>1276</v>
      </c>
      <c r="E7" s="1155" t="s">
        <v>1277</v>
      </c>
      <c r="F7" s="928" t="s">
        <v>1278</v>
      </c>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c r="AH7" s="927"/>
      <c r="AI7" s="927"/>
      <c r="AJ7" s="927"/>
      <c r="AK7" s="927"/>
      <c r="AL7" s="927"/>
      <c r="AM7" s="927"/>
      <c r="AN7" s="927"/>
      <c r="AO7" s="927"/>
      <c r="AP7" s="927"/>
      <c r="AQ7" s="927"/>
      <c r="AR7" s="927"/>
      <c r="AS7" s="927"/>
      <c r="AT7" s="927"/>
      <c r="AU7" s="927"/>
      <c r="AV7" s="927"/>
      <c r="AW7" s="927"/>
      <c r="AX7" s="927"/>
      <c r="AY7" s="927"/>
      <c r="AZ7" s="927"/>
      <c r="BA7" s="927"/>
      <c r="BB7" s="927"/>
      <c r="BC7" s="927"/>
      <c r="BD7" s="927"/>
      <c r="BE7" s="927"/>
      <c r="BF7" s="927"/>
      <c r="BG7" s="927"/>
      <c r="BH7" s="927"/>
      <c r="BI7" s="927"/>
      <c r="BJ7" s="927"/>
      <c r="BK7" s="927"/>
      <c r="BL7" s="927"/>
      <c r="BM7" s="927"/>
      <c r="BN7" s="927"/>
      <c r="BO7" s="927"/>
      <c r="BP7" s="927"/>
      <c r="BQ7" s="927"/>
      <c r="BR7" s="927"/>
      <c r="BS7" s="927"/>
      <c r="BT7" s="927"/>
      <c r="BU7" s="927"/>
      <c r="BV7" s="927"/>
      <c r="BW7" s="927"/>
      <c r="BX7" s="927"/>
      <c r="BY7" s="927"/>
      <c r="BZ7" s="927"/>
      <c r="CA7" s="927"/>
      <c r="CB7" s="927"/>
      <c r="CC7" s="927"/>
      <c r="CD7" s="927"/>
      <c r="CE7" s="927"/>
      <c r="CF7" s="927"/>
      <c r="CG7" s="927"/>
      <c r="CH7" s="927"/>
      <c r="CI7" s="927"/>
      <c r="CJ7" s="927"/>
      <c r="CK7" s="927"/>
      <c r="CL7" s="927"/>
      <c r="CM7" s="927"/>
      <c r="CN7" s="927"/>
      <c r="CO7" s="927"/>
      <c r="CP7" s="927"/>
      <c r="CQ7" s="927"/>
      <c r="CR7" s="927"/>
      <c r="CS7" s="927"/>
      <c r="CT7" s="927"/>
      <c r="CU7" s="927"/>
      <c r="CV7" s="927"/>
      <c r="CW7" s="927"/>
      <c r="CX7" s="927"/>
      <c r="CY7" s="927"/>
      <c r="CZ7" s="927"/>
      <c r="DA7" s="927"/>
      <c r="DB7" s="927"/>
      <c r="DC7" s="927"/>
      <c r="DD7" s="927"/>
      <c r="DE7" s="927"/>
      <c r="DF7" s="927"/>
      <c r="DG7" s="927"/>
      <c r="DH7" s="927"/>
      <c r="DI7" s="927"/>
      <c r="DJ7" s="927"/>
      <c r="DK7" s="927"/>
      <c r="DL7" s="927"/>
      <c r="DM7" s="927"/>
      <c r="DN7" s="927"/>
      <c r="DO7" s="927"/>
      <c r="DP7" s="927"/>
      <c r="DQ7" s="927"/>
      <c r="DR7" s="927"/>
      <c r="DS7" s="927"/>
      <c r="DT7" s="927"/>
      <c r="DU7" s="927"/>
      <c r="DV7" s="927"/>
      <c r="DW7" s="927"/>
      <c r="DX7" s="927"/>
      <c r="DY7" s="927"/>
      <c r="DZ7" s="927"/>
      <c r="EA7" s="927"/>
      <c r="EB7" s="927"/>
      <c r="EC7" s="927"/>
      <c r="ED7" s="927"/>
      <c r="EE7" s="927"/>
      <c r="EF7" s="927"/>
      <c r="EG7" s="927"/>
      <c r="EH7" s="927"/>
      <c r="EI7" s="927"/>
      <c r="EJ7" s="927"/>
      <c r="EK7" s="927"/>
      <c r="EL7" s="927"/>
      <c r="EM7" s="927"/>
      <c r="EN7" s="927"/>
      <c r="EO7" s="927"/>
      <c r="EP7" s="927"/>
      <c r="EQ7" s="927"/>
      <c r="ER7" s="927"/>
      <c r="ES7" s="927"/>
      <c r="ET7" s="927"/>
      <c r="EU7" s="927"/>
      <c r="EV7" s="927"/>
      <c r="EW7" s="927"/>
      <c r="EX7" s="927"/>
      <c r="EY7" s="927"/>
      <c r="EZ7" s="927"/>
      <c r="FA7" s="927"/>
      <c r="FB7" s="927"/>
      <c r="FC7" s="927"/>
      <c r="FD7" s="927"/>
      <c r="FE7" s="927"/>
      <c r="FF7" s="927"/>
      <c r="FG7" s="927"/>
      <c r="FH7" s="927"/>
      <c r="FI7" s="927"/>
      <c r="FJ7" s="927"/>
      <c r="FK7" s="927"/>
      <c r="FL7" s="927"/>
      <c r="FM7" s="927"/>
      <c r="FN7" s="927"/>
      <c r="FO7" s="927"/>
      <c r="FP7" s="927"/>
      <c r="FQ7" s="927"/>
      <c r="FR7" s="927"/>
      <c r="FS7" s="927"/>
      <c r="FT7" s="927"/>
      <c r="FU7" s="927"/>
      <c r="FV7" s="927"/>
      <c r="FW7" s="927"/>
      <c r="FX7" s="927"/>
      <c r="FY7" s="927"/>
      <c r="FZ7" s="927"/>
      <c r="GA7" s="927"/>
      <c r="GB7" s="927"/>
      <c r="GC7" s="927"/>
      <c r="GD7" s="927"/>
      <c r="GE7" s="927"/>
      <c r="GF7" s="927"/>
      <c r="GG7" s="927"/>
      <c r="GH7" s="927"/>
      <c r="GI7" s="927"/>
      <c r="GJ7" s="927"/>
      <c r="GK7" s="927"/>
      <c r="GL7" s="927"/>
      <c r="GM7" s="927"/>
      <c r="GN7" s="927"/>
      <c r="GO7" s="927"/>
      <c r="GP7" s="927"/>
      <c r="GQ7" s="927"/>
      <c r="GR7" s="927"/>
      <c r="GS7" s="927"/>
      <c r="GT7" s="927"/>
      <c r="GU7" s="927"/>
      <c r="GV7" s="927"/>
      <c r="GW7" s="927"/>
      <c r="GX7" s="927"/>
      <c r="GY7" s="927"/>
      <c r="GZ7" s="927"/>
      <c r="HA7" s="927"/>
      <c r="HB7" s="927"/>
      <c r="HC7" s="927"/>
      <c r="HD7" s="927"/>
      <c r="HE7" s="927"/>
      <c r="HF7" s="927"/>
      <c r="HG7" s="927"/>
      <c r="HH7" s="927"/>
      <c r="HI7" s="927"/>
      <c r="HJ7" s="927"/>
      <c r="HK7" s="927"/>
      <c r="HL7" s="927"/>
      <c r="HM7" s="927"/>
      <c r="HN7" s="927"/>
      <c r="HO7" s="927"/>
      <c r="HP7" s="927"/>
      <c r="HQ7" s="927"/>
      <c r="HR7" s="927"/>
      <c r="HS7" s="927"/>
      <c r="HT7" s="927"/>
      <c r="HU7" s="927"/>
      <c r="HV7" s="927"/>
      <c r="HW7" s="927"/>
      <c r="HX7" s="927"/>
      <c r="HY7" s="927"/>
      <c r="HZ7" s="927"/>
      <c r="IA7" s="927"/>
      <c r="IB7" s="927"/>
      <c r="IC7" s="927"/>
      <c r="ID7" s="927"/>
      <c r="IE7" s="927"/>
      <c r="IF7" s="927"/>
      <c r="IG7" s="927"/>
      <c r="IH7" s="927"/>
      <c r="II7" s="927"/>
      <c r="IJ7" s="927"/>
      <c r="IK7" s="927"/>
      <c r="IL7" s="927"/>
      <c r="IM7" s="927"/>
      <c r="IN7" s="927"/>
      <c r="IO7" s="927"/>
      <c r="IP7" s="927"/>
    </row>
    <row r="8" spans="1:250">
      <c r="A8" s="929" t="s">
        <v>1274</v>
      </c>
      <c r="B8" s="930"/>
      <c r="C8" s="1156"/>
      <c r="D8" s="1156"/>
      <c r="E8" s="1156"/>
      <c r="F8" s="930" t="s">
        <v>879</v>
      </c>
      <c r="G8" s="927"/>
      <c r="H8" s="927"/>
      <c r="I8" s="927"/>
      <c r="J8" s="927"/>
      <c r="K8" s="927"/>
      <c r="L8" s="927"/>
      <c r="M8" s="927"/>
      <c r="N8" s="927"/>
      <c r="O8" s="927"/>
      <c r="P8" s="927"/>
      <c r="Q8" s="927"/>
      <c r="R8" s="927"/>
      <c r="S8" s="927"/>
      <c r="T8" s="927"/>
      <c r="U8" s="927"/>
      <c r="V8" s="927"/>
      <c r="W8" s="927"/>
      <c r="X8" s="927"/>
      <c r="Y8" s="927"/>
      <c r="Z8" s="927"/>
      <c r="AA8" s="927"/>
      <c r="AB8" s="927"/>
      <c r="AC8" s="927"/>
      <c r="AD8" s="927"/>
      <c r="AE8" s="927"/>
      <c r="AF8" s="927"/>
      <c r="AG8" s="927"/>
      <c r="AH8" s="927"/>
      <c r="AI8" s="927"/>
      <c r="AJ8" s="927"/>
      <c r="AK8" s="927"/>
      <c r="AL8" s="927"/>
      <c r="AM8" s="927"/>
      <c r="AN8" s="927"/>
      <c r="AO8" s="927"/>
      <c r="AP8" s="927"/>
      <c r="AQ8" s="927"/>
      <c r="AR8" s="927"/>
      <c r="AS8" s="927"/>
      <c r="AT8" s="927"/>
      <c r="AU8" s="927"/>
      <c r="AV8" s="927"/>
      <c r="AW8" s="927"/>
      <c r="AX8" s="927"/>
      <c r="AY8" s="927"/>
      <c r="AZ8" s="927"/>
      <c r="BA8" s="927"/>
      <c r="BB8" s="927"/>
      <c r="BC8" s="927"/>
      <c r="BD8" s="927"/>
      <c r="BE8" s="927"/>
      <c r="BF8" s="927"/>
      <c r="BG8" s="927"/>
      <c r="BH8" s="927"/>
      <c r="BI8" s="927"/>
      <c r="BJ8" s="927"/>
      <c r="BK8" s="927"/>
      <c r="BL8" s="927"/>
      <c r="BM8" s="927"/>
      <c r="BN8" s="927"/>
      <c r="BO8" s="927"/>
      <c r="BP8" s="927"/>
      <c r="BQ8" s="927"/>
      <c r="BR8" s="927"/>
      <c r="BS8" s="927"/>
      <c r="BT8" s="927"/>
      <c r="BU8" s="927"/>
      <c r="BV8" s="927"/>
      <c r="BW8" s="927"/>
      <c r="BX8" s="927"/>
      <c r="BY8" s="927"/>
      <c r="BZ8" s="927"/>
      <c r="CA8" s="927"/>
      <c r="CB8" s="927"/>
      <c r="CC8" s="927"/>
      <c r="CD8" s="927"/>
      <c r="CE8" s="927"/>
      <c r="CF8" s="927"/>
      <c r="CG8" s="927"/>
      <c r="CH8" s="927"/>
      <c r="CI8" s="927"/>
      <c r="CJ8" s="927"/>
      <c r="CK8" s="927"/>
      <c r="CL8" s="927"/>
      <c r="CM8" s="927"/>
      <c r="CN8" s="927"/>
      <c r="CO8" s="927"/>
      <c r="CP8" s="927"/>
      <c r="CQ8" s="927"/>
      <c r="CR8" s="927"/>
      <c r="CS8" s="927"/>
      <c r="CT8" s="927"/>
      <c r="CU8" s="927"/>
      <c r="CV8" s="927"/>
      <c r="CW8" s="927"/>
      <c r="CX8" s="927"/>
      <c r="CY8" s="927"/>
      <c r="CZ8" s="927"/>
      <c r="DA8" s="927"/>
      <c r="DB8" s="927"/>
      <c r="DC8" s="927"/>
      <c r="DD8" s="927"/>
      <c r="DE8" s="927"/>
      <c r="DF8" s="927"/>
      <c r="DG8" s="927"/>
      <c r="DH8" s="927"/>
      <c r="DI8" s="927"/>
      <c r="DJ8" s="927"/>
      <c r="DK8" s="927"/>
      <c r="DL8" s="927"/>
      <c r="DM8" s="927"/>
      <c r="DN8" s="927"/>
      <c r="DO8" s="927"/>
      <c r="DP8" s="927"/>
      <c r="DQ8" s="927"/>
      <c r="DR8" s="927"/>
      <c r="DS8" s="927"/>
      <c r="DT8" s="927"/>
      <c r="DU8" s="927"/>
      <c r="DV8" s="927"/>
      <c r="DW8" s="927"/>
      <c r="DX8" s="927"/>
      <c r="DY8" s="927"/>
      <c r="DZ8" s="927"/>
      <c r="EA8" s="927"/>
      <c r="EB8" s="927"/>
      <c r="EC8" s="927"/>
      <c r="ED8" s="927"/>
      <c r="EE8" s="927"/>
      <c r="EF8" s="927"/>
      <c r="EG8" s="927"/>
      <c r="EH8" s="927"/>
      <c r="EI8" s="927"/>
      <c r="EJ8" s="927"/>
      <c r="EK8" s="927"/>
      <c r="EL8" s="927"/>
      <c r="EM8" s="927"/>
      <c r="EN8" s="927"/>
      <c r="EO8" s="927"/>
      <c r="EP8" s="927"/>
      <c r="EQ8" s="927"/>
      <c r="ER8" s="927"/>
      <c r="ES8" s="927"/>
      <c r="ET8" s="927"/>
      <c r="EU8" s="927"/>
      <c r="EV8" s="927"/>
      <c r="EW8" s="927"/>
      <c r="EX8" s="927"/>
      <c r="EY8" s="927"/>
      <c r="EZ8" s="927"/>
      <c r="FA8" s="927"/>
      <c r="FB8" s="927"/>
      <c r="FC8" s="927"/>
      <c r="FD8" s="927"/>
      <c r="FE8" s="927"/>
      <c r="FF8" s="927"/>
      <c r="FG8" s="927"/>
      <c r="FH8" s="927"/>
      <c r="FI8" s="927"/>
      <c r="FJ8" s="927"/>
      <c r="FK8" s="927"/>
      <c r="FL8" s="927"/>
      <c r="FM8" s="927"/>
      <c r="FN8" s="927"/>
      <c r="FO8" s="927"/>
      <c r="FP8" s="927"/>
      <c r="FQ8" s="927"/>
      <c r="FR8" s="927"/>
      <c r="FS8" s="927"/>
      <c r="FT8" s="927"/>
      <c r="FU8" s="927"/>
      <c r="FV8" s="927"/>
      <c r="FW8" s="927"/>
      <c r="FX8" s="927"/>
      <c r="FY8" s="927"/>
      <c r="FZ8" s="927"/>
      <c r="GA8" s="927"/>
      <c r="GB8" s="927"/>
      <c r="GC8" s="927"/>
      <c r="GD8" s="927"/>
      <c r="GE8" s="927"/>
      <c r="GF8" s="927"/>
      <c r="GG8" s="927"/>
      <c r="GH8" s="927"/>
      <c r="GI8" s="927"/>
      <c r="GJ8" s="927"/>
      <c r="GK8" s="927"/>
      <c r="GL8" s="927"/>
      <c r="GM8" s="927"/>
      <c r="GN8" s="927"/>
      <c r="GO8" s="927"/>
      <c r="GP8" s="927"/>
      <c r="GQ8" s="927"/>
      <c r="GR8" s="927"/>
      <c r="GS8" s="927"/>
      <c r="GT8" s="927"/>
      <c r="GU8" s="927"/>
      <c r="GV8" s="927"/>
      <c r="GW8" s="927"/>
      <c r="GX8" s="927"/>
      <c r="GY8" s="927"/>
      <c r="GZ8" s="927"/>
      <c r="HA8" s="927"/>
      <c r="HB8" s="927"/>
      <c r="HC8" s="927"/>
      <c r="HD8" s="927"/>
      <c r="HE8" s="927"/>
      <c r="HF8" s="927"/>
      <c r="HG8" s="927"/>
      <c r="HH8" s="927"/>
      <c r="HI8" s="927"/>
      <c r="HJ8" s="927"/>
      <c r="HK8" s="927"/>
      <c r="HL8" s="927"/>
      <c r="HM8" s="927"/>
      <c r="HN8" s="927"/>
      <c r="HO8" s="927"/>
      <c r="HP8" s="927"/>
      <c r="HQ8" s="927"/>
      <c r="HR8" s="927"/>
      <c r="HS8" s="927"/>
      <c r="HT8" s="927"/>
      <c r="HU8" s="927"/>
      <c r="HV8" s="927"/>
      <c r="HW8" s="927"/>
      <c r="HX8" s="927"/>
      <c r="HY8" s="927"/>
      <c r="HZ8" s="927"/>
      <c r="IA8" s="927"/>
      <c r="IB8" s="927"/>
      <c r="IC8" s="927"/>
      <c r="ID8" s="927"/>
      <c r="IE8" s="927"/>
      <c r="IF8" s="927"/>
      <c r="IG8" s="927"/>
      <c r="IH8" s="927"/>
      <c r="II8" s="927"/>
      <c r="IJ8" s="927"/>
      <c r="IK8" s="927"/>
      <c r="IL8" s="927"/>
      <c r="IM8" s="927"/>
      <c r="IN8" s="927"/>
      <c r="IO8" s="927"/>
      <c r="IP8" s="927"/>
    </row>
    <row r="9" spans="1:250">
      <c r="A9" s="931"/>
      <c r="B9" s="932" t="s">
        <v>345</v>
      </c>
      <c r="C9" s="933">
        <v>169224</v>
      </c>
      <c r="D9" s="933">
        <v>43107</v>
      </c>
      <c r="E9" s="933">
        <v>126117</v>
      </c>
      <c r="F9" s="934">
        <v>2948</v>
      </c>
      <c r="G9" s="924"/>
      <c r="H9" s="924"/>
      <c r="I9" s="924"/>
      <c r="J9" s="924"/>
      <c r="K9" s="924"/>
      <c r="L9" s="924"/>
      <c r="M9" s="924"/>
      <c r="N9" s="924"/>
      <c r="O9" s="924"/>
      <c r="P9" s="924"/>
      <c r="Q9" s="924"/>
      <c r="R9" s="924"/>
      <c r="S9" s="924"/>
      <c r="T9" s="924"/>
      <c r="U9" s="924"/>
      <c r="V9" s="924"/>
      <c r="W9" s="924"/>
      <c r="X9" s="924"/>
      <c r="Y9" s="924"/>
      <c r="Z9" s="924"/>
      <c r="AA9" s="924"/>
      <c r="AB9" s="924"/>
      <c r="AC9" s="924"/>
      <c r="AD9" s="924"/>
      <c r="AE9" s="924"/>
      <c r="AF9" s="924"/>
      <c r="AG9" s="924"/>
      <c r="AH9" s="924"/>
      <c r="AI9" s="924"/>
      <c r="AJ9" s="924"/>
      <c r="AK9" s="924"/>
      <c r="AL9" s="924"/>
      <c r="AM9" s="924"/>
      <c r="AN9" s="924"/>
      <c r="AO9" s="924"/>
      <c r="AP9" s="924"/>
      <c r="AQ9" s="924"/>
      <c r="AR9" s="924"/>
      <c r="AS9" s="924"/>
      <c r="AT9" s="924"/>
      <c r="AU9" s="924"/>
      <c r="AV9" s="924"/>
      <c r="AW9" s="924"/>
      <c r="AX9" s="924"/>
      <c r="AY9" s="924"/>
      <c r="AZ9" s="924"/>
      <c r="BA9" s="924"/>
      <c r="BB9" s="924"/>
      <c r="BC9" s="924"/>
      <c r="BD9" s="924"/>
      <c r="BE9" s="924"/>
      <c r="BF9" s="924"/>
      <c r="BG9" s="924"/>
      <c r="BH9" s="924"/>
      <c r="BI9" s="924"/>
      <c r="BJ9" s="924"/>
      <c r="BK9" s="924"/>
      <c r="BL9" s="924"/>
      <c r="BM9" s="924"/>
      <c r="BN9" s="924"/>
      <c r="BO9" s="924"/>
      <c r="BP9" s="924"/>
      <c r="BQ9" s="924"/>
      <c r="BR9" s="924"/>
      <c r="BS9" s="924"/>
      <c r="BT9" s="924"/>
      <c r="BU9" s="924"/>
      <c r="BV9" s="924"/>
      <c r="BW9" s="924"/>
      <c r="BX9" s="924"/>
      <c r="BY9" s="924"/>
      <c r="BZ9" s="924"/>
      <c r="CA9" s="924"/>
      <c r="CB9" s="924"/>
      <c r="CC9" s="924"/>
      <c r="CD9" s="924"/>
      <c r="CE9" s="924"/>
      <c r="CF9" s="924"/>
      <c r="CG9" s="924"/>
      <c r="CH9" s="924"/>
      <c r="CI9" s="924"/>
      <c r="CJ9" s="924"/>
      <c r="CK9" s="924"/>
      <c r="CL9" s="924"/>
      <c r="CM9" s="924"/>
      <c r="CN9" s="924"/>
      <c r="CO9" s="924"/>
      <c r="CP9" s="924"/>
      <c r="CQ9" s="924"/>
      <c r="CR9" s="924"/>
      <c r="CS9" s="924"/>
      <c r="CT9" s="924"/>
      <c r="CU9" s="924"/>
      <c r="CV9" s="924"/>
      <c r="CW9" s="924"/>
      <c r="CX9" s="924"/>
      <c r="CY9" s="924"/>
      <c r="CZ9" s="924"/>
      <c r="DA9" s="924"/>
      <c r="DB9" s="924"/>
      <c r="DC9" s="924"/>
      <c r="DD9" s="924"/>
      <c r="DE9" s="924"/>
      <c r="DF9" s="924"/>
      <c r="DG9" s="924"/>
      <c r="DH9" s="924"/>
      <c r="DI9" s="924"/>
      <c r="DJ9" s="924"/>
      <c r="DK9" s="924"/>
      <c r="DL9" s="924"/>
      <c r="DM9" s="924"/>
      <c r="DN9" s="924"/>
      <c r="DO9" s="924"/>
      <c r="DP9" s="924"/>
      <c r="DQ9" s="924"/>
      <c r="DR9" s="924"/>
      <c r="DS9" s="924"/>
      <c r="DT9" s="924"/>
      <c r="DU9" s="924"/>
      <c r="DV9" s="924"/>
      <c r="DW9" s="924"/>
      <c r="DX9" s="924"/>
      <c r="DY9" s="924"/>
      <c r="DZ9" s="924"/>
      <c r="EA9" s="924"/>
      <c r="EB9" s="924"/>
      <c r="EC9" s="924"/>
      <c r="ED9" s="924"/>
      <c r="EE9" s="924"/>
      <c r="EF9" s="924"/>
      <c r="EG9" s="924"/>
      <c r="EH9" s="924"/>
      <c r="EI9" s="924"/>
      <c r="EJ9" s="924"/>
      <c r="EK9" s="924"/>
      <c r="EL9" s="924"/>
      <c r="EM9" s="924"/>
      <c r="EN9" s="924"/>
      <c r="EO9" s="924"/>
      <c r="EP9" s="924"/>
      <c r="EQ9" s="924"/>
      <c r="ER9" s="924"/>
      <c r="ES9" s="924"/>
      <c r="ET9" s="924"/>
      <c r="EU9" s="924"/>
      <c r="EV9" s="924"/>
      <c r="EW9" s="924"/>
      <c r="EX9" s="924"/>
      <c r="EY9" s="924"/>
      <c r="EZ9" s="924"/>
      <c r="FA9" s="924"/>
      <c r="FB9" s="924"/>
      <c r="FC9" s="924"/>
      <c r="FD9" s="924"/>
      <c r="FE9" s="924"/>
      <c r="FF9" s="924"/>
      <c r="FG9" s="924"/>
      <c r="FH9" s="924"/>
      <c r="FI9" s="924"/>
      <c r="FJ9" s="924"/>
      <c r="FK9" s="924"/>
      <c r="FL9" s="924"/>
      <c r="FM9" s="924"/>
      <c r="FN9" s="924"/>
      <c r="FO9" s="924"/>
      <c r="FP9" s="924"/>
      <c r="FQ9" s="924"/>
      <c r="FR9" s="924"/>
      <c r="FS9" s="924"/>
      <c r="FT9" s="924"/>
      <c r="FU9" s="924"/>
      <c r="FV9" s="924"/>
      <c r="FW9" s="924"/>
      <c r="FX9" s="924"/>
      <c r="FY9" s="924"/>
      <c r="FZ9" s="924"/>
      <c r="GA9" s="924"/>
      <c r="GB9" s="924"/>
      <c r="GC9" s="924"/>
      <c r="GD9" s="924"/>
      <c r="GE9" s="924"/>
      <c r="GF9" s="924"/>
      <c r="GG9" s="924"/>
      <c r="GH9" s="924"/>
      <c r="GI9" s="924"/>
      <c r="GJ9" s="924"/>
      <c r="GK9" s="924"/>
      <c r="GL9" s="924"/>
      <c r="GM9" s="924"/>
      <c r="GN9" s="924"/>
      <c r="GO9" s="924"/>
      <c r="GP9" s="924"/>
      <c r="GQ9" s="924"/>
      <c r="GR9" s="924"/>
      <c r="GS9" s="924"/>
      <c r="GT9" s="924"/>
      <c r="GU9" s="924"/>
      <c r="GV9" s="924"/>
      <c r="GW9" s="924"/>
      <c r="GX9" s="924"/>
      <c r="GY9" s="924"/>
      <c r="GZ9" s="924"/>
      <c r="HA9" s="924"/>
      <c r="HB9" s="924"/>
      <c r="HC9" s="924"/>
      <c r="HD9" s="924"/>
      <c r="HE9" s="924"/>
      <c r="HF9" s="924"/>
      <c r="HG9" s="924"/>
      <c r="HH9" s="924"/>
      <c r="HI9" s="924"/>
      <c r="HJ9" s="924"/>
      <c r="HK9" s="924"/>
      <c r="HL9" s="924"/>
      <c r="HM9" s="924"/>
      <c r="HN9" s="924"/>
      <c r="HO9" s="924"/>
      <c r="HP9" s="924"/>
      <c r="HQ9" s="924"/>
      <c r="HR9" s="924"/>
      <c r="HS9" s="924"/>
      <c r="HT9" s="924"/>
      <c r="HU9" s="924"/>
      <c r="HV9" s="924"/>
      <c r="HW9" s="924"/>
      <c r="HX9" s="924"/>
      <c r="HY9" s="924"/>
      <c r="HZ9" s="924"/>
      <c r="IA9" s="924"/>
      <c r="IB9" s="924"/>
      <c r="IC9" s="924"/>
      <c r="ID9" s="924"/>
      <c r="IE9" s="924"/>
      <c r="IF9" s="924"/>
      <c r="IG9" s="924"/>
      <c r="IH9" s="924"/>
      <c r="II9" s="924"/>
      <c r="IJ9" s="924"/>
      <c r="IK9" s="924"/>
      <c r="IL9" s="924"/>
      <c r="IM9" s="924"/>
      <c r="IN9" s="924"/>
      <c r="IO9" s="924"/>
      <c r="IP9" s="924"/>
    </row>
    <row r="10" spans="1:250">
      <c r="A10" s="935">
        <v>1</v>
      </c>
      <c r="B10" s="936" t="s">
        <v>1174</v>
      </c>
      <c r="C10" s="888">
        <v>3011</v>
      </c>
      <c r="D10" s="888">
        <v>2700</v>
      </c>
      <c r="E10" s="888">
        <v>311</v>
      </c>
      <c r="F10" s="937">
        <v>1080</v>
      </c>
      <c r="G10" s="923"/>
      <c r="H10" s="923"/>
      <c r="I10" s="923"/>
      <c r="J10" s="923"/>
      <c r="K10" s="923"/>
      <c r="L10" s="923"/>
      <c r="M10" s="923"/>
      <c r="N10" s="923"/>
      <c r="O10" s="923"/>
      <c r="P10" s="923"/>
      <c r="Q10" s="923"/>
      <c r="R10" s="923"/>
      <c r="S10" s="923"/>
      <c r="T10" s="923"/>
      <c r="U10" s="923"/>
      <c r="V10" s="923"/>
      <c r="W10" s="923"/>
      <c r="X10" s="923"/>
      <c r="Y10" s="923"/>
      <c r="Z10" s="923"/>
      <c r="AA10" s="923"/>
      <c r="AB10" s="923"/>
      <c r="AC10" s="923"/>
      <c r="AD10" s="923"/>
      <c r="AE10" s="923"/>
      <c r="AF10" s="923"/>
      <c r="AG10" s="923"/>
      <c r="AH10" s="923"/>
      <c r="AI10" s="923"/>
      <c r="AJ10" s="923"/>
      <c r="AK10" s="923"/>
      <c r="AL10" s="923"/>
      <c r="AM10" s="923"/>
      <c r="AN10" s="923"/>
      <c r="AO10" s="923"/>
      <c r="AP10" s="923"/>
      <c r="AQ10" s="923"/>
      <c r="AR10" s="923"/>
      <c r="AS10" s="923"/>
      <c r="AT10" s="923"/>
      <c r="AU10" s="923"/>
      <c r="AV10" s="923"/>
      <c r="AW10" s="923"/>
      <c r="AX10" s="923"/>
      <c r="AY10" s="923"/>
      <c r="AZ10" s="923"/>
      <c r="BA10" s="923"/>
      <c r="BB10" s="923"/>
      <c r="BC10" s="923"/>
      <c r="BD10" s="923"/>
      <c r="BE10" s="923"/>
      <c r="BF10" s="923"/>
      <c r="BG10" s="923"/>
      <c r="BH10" s="923"/>
      <c r="BI10" s="923"/>
      <c r="BJ10" s="923"/>
      <c r="BK10" s="923"/>
      <c r="BL10" s="923"/>
      <c r="BM10" s="923"/>
      <c r="BN10" s="923"/>
      <c r="BO10" s="923"/>
      <c r="BP10" s="923"/>
      <c r="BQ10" s="923"/>
      <c r="BR10" s="923"/>
      <c r="BS10" s="923"/>
      <c r="BT10" s="923"/>
      <c r="BU10" s="923"/>
      <c r="BV10" s="923"/>
      <c r="BW10" s="923"/>
      <c r="BX10" s="923"/>
      <c r="BY10" s="923"/>
      <c r="BZ10" s="923"/>
      <c r="CA10" s="923"/>
      <c r="CB10" s="923"/>
      <c r="CC10" s="923"/>
      <c r="CD10" s="923"/>
      <c r="CE10" s="923"/>
      <c r="CF10" s="923"/>
      <c r="CG10" s="923"/>
      <c r="CH10" s="923"/>
      <c r="CI10" s="923"/>
      <c r="CJ10" s="923"/>
      <c r="CK10" s="923"/>
      <c r="CL10" s="923"/>
      <c r="CM10" s="923"/>
      <c r="CN10" s="923"/>
      <c r="CO10" s="923"/>
      <c r="CP10" s="923"/>
      <c r="CQ10" s="923"/>
      <c r="CR10" s="923"/>
      <c r="CS10" s="923"/>
      <c r="CT10" s="923"/>
      <c r="CU10" s="923"/>
      <c r="CV10" s="923"/>
      <c r="CW10" s="923"/>
      <c r="CX10" s="923"/>
      <c r="CY10" s="923"/>
      <c r="CZ10" s="923"/>
      <c r="DA10" s="923"/>
      <c r="DB10" s="923"/>
      <c r="DC10" s="923"/>
      <c r="DD10" s="923"/>
      <c r="DE10" s="923"/>
      <c r="DF10" s="923"/>
      <c r="DG10" s="923"/>
      <c r="DH10" s="923"/>
      <c r="DI10" s="923"/>
      <c r="DJ10" s="923"/>
      <c r="DK10" s="923"/>
      <c r="DL10" s="923"/>
      <c r="DM10" s="923"/>
      <c r="DN10" s="923"/>
      <c r="DO10" s="923"/>
      <c r="DP10" s="923"/>
      <c r="DQ10" s="923"/>
      <c r="DR10" s="923"/>
      <c r="DS10" s="923"/>
      <c r="DT10" s="923"/>
      <c r="DU10" s="923"/>
      <c r="DV10" s="923"/>
      <c r="DW10" s="923"/>
      <c r="DX10" s="923"/>
      <c r="DY10" s="923"/>
      <c r="DZ10" s="923"/>
      <c r="EA10" s="923"/>
      <c r="EB10" s="923"/>
      <c r="EC10" s="923"/>
      <c r="ED10" s="923"/>
      <c r="EE10" s="923"/>
      <c r="EF10" s="923"/>
      <c r="EG10" s="923"/>
      <c r="EH10" s="923"/>
      <c r="EI10" s="923"/>
      <c r="EJ10" s="923"/>
      <c r="EK10" s="923"/>
      <c r="EL10" s="923"/>
      <c r="EM10" s="923"/>
      <c r="EN10" s="923"/>
      <c r="EO10" s="923"/>
      <c r="EP10" s="923"/>
      <c r="EQ10" s="923"/>
      <c r="ER10" s="923"/>
      <c r="ES10" s="923"/>
      <c r="ET10" s="923"/>
      <c r="EU10" s="923"/>
      <c r="EV10" s="923"/>
      <c r="EW10" s="923"/>
      <c r="EX10" s="923"/>
      <c r="EY10" s="923"/>
      <c r="EZ10" s="923"/>
      <c r="FA10" s="923"/>
      <c r="FB10" s="923"/>
      <c r="FC10" s="923"/>
      <c r="FD10" s="923"/>
      <c r="FE10" s="923"/>
      <c r="FF10" s="923"/>
      <c r="FG10" s="923"/>
      <c r="FH10" s="923"/>
      <c r="FI10" s="923"/>
      <c r="FJ10" s="923"/>
      <c r="FK10" s="923"/>
      <c r="FL10" s="923"/>
      <c r="FM10" s="923"/>
      <c r="FN10" s="923"/>
      <c r="FO10" s="923"/>
      <c r="FP10" s="923"/>
      <c r="FQ10" s="923"/>
      <c r="FR10" s="923"/>
      <c r="FS10" s="923"/>
      <c r="FT10" s="923"/>
      <c r="FU10" s="923"/>
      <c r="FV10" s="923"/>
      <c r="FW10" s="923"/>
      <c r="FX10" s="923"/>
      <c r="FY10" s="923"/>
      <c r="FZ10" s="923"/>
      <c r="GA10" s="923"/>
      <c r="GB10" s="923"/>
      <c r="GC10" s="923"/>
      <c r="GD10" s="923"/>
      <c r="GE10" s="923"/>
      <c r="GF10" s="923"/>
      <c r="GG10" s="923"/>
      <c r="GH10" s="923"/>
      <c r="GI10" s="923"/>
      <c r="GJ10" s="923"/>
      <c r="GK10" s="923"/>
      <c r="GL10" s="923"/>
      <c r="GM10" s="923"/>
      <c r="GN10" s="923"/>
      <c r="GO10" s="923"/>
      <c r="GP10" s="923"/>
      <c r="GQ10" s="923"/>
      <c r="GR10" s="923"/>
      <c r="GS10" s="923"/>
      <c r="GT10" s="923"/>
      <c r="GU10" s="923"/>
      <c r="GV10" s="923"/>
      <c r="GW10" s="923"/>
      <c r="GX10" s="923"/>
      <c r="GY10" s="923"/>
      <c r="GZ10" s="923"/>
      <c r="HA10" s="923"/>
      <c r="HB10" s="923"/>
      <c r="HC10" s="923"/>
      <c r="HD10" s="923"/>
      <c r="HE10" s="923"/>
      <c r="HF10" s="923"/>
      <c r="HG10" s="923"/>
      <c r="HH10" s="923"/>
      <c r="HI10" s="923"/>
      <c r="HJ10" s="923"/>
      <c r="HK10" s="923"/>
      <c r="HL10" s="923"/>
      <c r="HM10" s="923"/>
      <c r="HN10" s="923"/>
      <c r="HO10" s="923"/>
      <c r="HP10" s="923"/>
      <c r="HQ10" s="923"/>
      <c r="HR10" s="923"/>
      <c r="HS10" s="923"/>
      <c r="HT10" s="923"/>
      <c r="HU10" s="923"/>
      <c r="HV10" s="923"/>
      <c r="HW10" s="923"/>
      <c r="HX10" s="923"/>
      <c r="HY10" s="923"/>
      <c r="HZ10" s="923"/>
      <c r="IA10" s="923"/>
      <c r="IB10" s="923"/>
      <c r="IC10" s="923"/>
      <c r="ID10" s="923"/>
      <c r="IE10" s="923"/>
      <c r="IF10" s="923"/>
      <c r="IG10" s="923"/>
      <c r="IH10" s="923"/>
      <c r="II10" s="923"/>
      <c r="IJ10" s="923"/>
      <c r="IK10" s="923"/>
      <c r="IL10" s="923"/>
      <c r="IM10" s="923"/>
      <c r="IN10" s="923"/>
      <c r="IO10" s="923"/>
      <c r="IP10" s="923"/>
    </row>
    <row r="11" spans="1:250">
      <c r="A11" s="935">
        <v>2</v>
      </c>
      <c r="B11" s="936" t="s">
        <v>736</v>
      </c>
      <c r="C11" s="888">
        <v>6404</v>
      </c>
      <c r="D11" s="888">
        <v>5002</v>
      </c>
      <c r="E11" s="888">
        <v>1402</v>
      </c>
      <c r="F11" s="937">
        <v>140</v>
      </c>
      <c r="G11" s="923"/>
      <c r="H11" s="923"/>
      <c r="I11" s="923"/>
      <c r="J11" s="923"/>
      <c r="K11" s="923"/>
      <c r="L11" s="923"/>
      <c r="M11" s="923"/>
      <c r="N11" s="923"/>
      <c r="O11" s="923"/>
      <c r="P11" s="923"/>
      <c r="Q11" s="923"/>
      <c r="R11" s="923"/>
      <c r="S11" s="923"/>
      <c r="T11" s="923"/>
      <c r="U11" s="923"/>
      <c r="V11" s="923"/>
      <c r="W11" s="923"/>
      <c r="X11" s="923"/>
      <c r="Y11" s="923"/>
      <c r="Z11" s="923"/>
      <c r="AA11" s="923"/>
      <c r="AB11" s="923"/>
      <c r="AC11" s="923"/>
      <c r="AD11" s="923"/>
      <c r="AE11" s="923"/>
      <c r="AF11" s="923"/>
      <c r="AG11" s="923"/>
      <c r="AH11" s="923"/>
      <c r="AI11" s="923"/>
      <c r="AJ11" s="923"/>
      <c r="AK11" s="923"/>
      <c r="AL11" s="923"/>
      <c r="AM11" s="923"/>
      <c r="AN11" s="923"/>
      <c r="AO11" s="923"/>
      <c r="AP11" s="923"/>
      <c r="AQ11" s="923"/>
      <c r="AR11" s="923"/>
      <c r="AS11" s="923"/>
      <c r="AT11" s="923"/>
      <c r="AU11" s="923"/>
      <c r="AV11" s="923"/>
      <c r="AW11" s="923"/>
      <c r="AX11" s="923"/>
      <c r="AY11" s="923"/>
      <c r="AZ11" s="923"/>
      <c r="BA11" s="923"/>
      <c r="BB11" s="923"/>
      <c r="BC11" s="923"/>
      <c r="BD11" s="923"/>
      <c r="BE11" s="923"/>
      <c r="BF11" s="923"/>
      <c r="BG11" s="923"/>
      <c r="BH11" s="923"/>
      <c r="BI11" s="923"/>
      <c r="BJ11" s="923"/>
      <c r="BK11" s="923"/>
      <c r="BL11" s="923"/>
      <c r="BM11" s="923"/>
      <c r="BN11" s="923"/>
      <c r="BO11" s="923"/>
      <c r="BP11" s="923"/>
      <c r="BQ11" s="923"/>
      <c r="BR11" s="923"/>
      <c r="BS11" s="923"/>
      <c r="BT11" s="923"/>
      <c r="BU11" s="923"/>
      <c r="BV11" s="923"/>
      <c r="BW11" s="923"/>
      <c r="BX11" s="923"/>
      <c r="BY11" s="923"/>
      <c r="BZ11" s="923"/>
      <c r="CA11" s="923"/>
      <c r="CB11" s="923"/>
      <c r="CC11" s="923"/>
      <c r="CD11" s="923"/>
      <c r="CE11" s="923"/>
      <c r="CF11" s="923"/>
      <c r="CG11" s="923"/>
      <c r="CH11" s="923"/>
      <c r="CI11" s="923"/>
      <c r="CJ11" s="923"/>
      <c r="CK11" s="923"/>
      <c r="CL11" s="923"/>
      <c r="CM11" s="923"/>
      <c r="CN11" s="923"/>
      <c r="CO11" s="923"/>
      <c r="CP11" s="923"/>
      <c r="CQ11" s="923"/>
      <c r="CR11" s="923"/>
      <c r="CS11" s="923"/>
      <c r="CT11" s="923"/>
      <c r="CU11" s="923"/>
      <c r="CV11" s="923"/>
      <c r="CW11" s="923"/>
      <c r="CX11" s="923"/>
      <c r="CY11" s="923"/>
      <c r="CZ11" s="923"/>
      <c r="DA11" s="923"/>
      <c r="DB11" s="923"/>
      <c r="DC11" s="923"/>
      <c r="DD11" s="923"/>
      <c r="DE11" s="923"/>
      <c r="DF11" s="923"/>
      <c r="DG11" s="923"/>
      <c r="DH11" s="923"/>
      <c r="DI11" s="923"/>
      <c r="DJ11" s="923"/>
      <c r="DK11" s="923"/>
      <c r="DL11" s="923"/>
      <c r="DM11" s="923"/>
      <c r="DN11" s="923"/>
      <c r="DO11" s="923"/>
      <c r="DP11" s="923"/>
      <c r="DQ11" s="923"/>
      <c r="DR11" s="923"/>
      <c r="DS11" s="923"/>
      <c r="DT11" s="923"/>
      <c r="DU11" s="923"/>
      <c r="DV11" s="923"/>
      <c r="DW11" s="923"/>
      <c r="DX11" s="923"/>
      <c r="DY11" s="923"/>
      <c r="DZ11" s="923"/>
      <c r="EA11" s="923"/>
      <c r="EB11" s="923"/>
      <c r="EC11" s="923"/>
      <c r="ED11" s="923"/>
      <c r="EE11" s="923"/>
      <c r="EF11" s="923"/>
      <c r="EG11" s="923"/>
      <c r="EH11" s="923"/>
      <c r="EI11" s="923"/>
      <c r="EJ11" s="923"/>
      <c r="EK11" s="923"/>
      <c r="EL11" s="923"/>
      <c r="EM11" s="923"/>
      <c r="EN11" s="923"/>
      <c r="EO11" s="923"/>
      <c r="EP11" s="923"/>
      <c r="EQ11" s="923"/>
      <c r="ER11" s="923"/>
      <c r="ES11" s="923"/>
      <c r="ET11" s="923"/>
      <c r="EU11" s="923"/>
      <c r="EV11" s="923"/>
      <c r="EW11" s="923"/>
      <c r="EX11" s="923"/>
      <c r="EY11" s="923"/>
      <c r="EZ11" s="923"/>
      <c r="FA11" s="923"/>
      <c r="FB11" s="923"/>
      <c r="FC11" s="923"/>
      <c r="FD11" s="923"/>
      <c r="FE11" s="923"/>
      <c r="FF11" s="923"/>
      <c r="FG11" s="923"/>
      <c r="FH11" s="923"/>
      <c r="FI11" s="923"/>
      <c r="FJ11" s="923"/>
      <c r="FK11" s="923"/>
      <c r="FL11" s="923"/>
      <c r="FM11" s="923"/>
      <c r="FN11" s="923"/>
      <c r="FO11" s="923"/>
      <c r="FP11" s="923"/>
      <c r="FQ11" s="923"/>
      <c r="FR11" s="923"/>
      <c r="FS11" s="923"/>
      <c r="FT11" s="923"/>
      <c r="FU11" s="923"/>
      <c r="FV11" s="923"/>
      <c r="FW11" s="923"/>
      <c r="FX11" s="923"/>
      <c r="FY11" s="923"/>
      <c r="FZ11" s="923"/>
      <c r="GA11" s="923"/>
      <c r="GB11" s="923"/>
      <c r="GC11" s="923"/>
      <c r="GD11" s="923"/>
      <c r="GE11" s="923"/>
      <c r="GF11" s="923"/>
      <c r="GG11" s="923"/>
      <c r="GH11" s="923"/>
      <c r="GI11" s="923"/>
      <c r="GJ11" s="923"/>
      <c r="GK11" s="923"/>
      <c r="GL11" s="923"/>
      <c r="GM11" s="923"/>
      <c r="GN11" s="923"/>
      <c r="GO11" s="923"/>
      <c r="GP11" s="923"/>
      <c r="GQ11" s="923"/>
      <c r="GR11" s="923"/>
      <c r="GS11" s="923"/>
      <c r="GT11" s="923"/>
      <c r="GU11" s="923"/>
      <c r="GV11" s="923"/>
      <c r="GW11" s="923"/>
      <c r="GX11" s="923"/>
      <c r="GY11" s="923"/>
      <c r="GZ11" s="923"/>
      <c r="HA11" s="923"/>
      <c r="HB11" s="923"/>
      <c r="HC11" s="923"/>
      <c r="HD11" s="923"/>
      <c r="HE11" s="923"/>
      <c r="HF11" s="923"/>
      <c r="HG11" s="923"/>
      <c r="HH11" s="923"/>
      <c r="HI11" s="923"/>
      <c r="HJ11" s="923"/>
      <c r="HK11" s="923"/>
      <c r="HL11" s="923"/>
      <c r="HM11" s="923"/>
      <c r="HN11" s="923"/>
      <c r="HO11" s="923"/>
      <c r="HP11" s="923"/>
      <c r="HQ11" s="923"/>
      <c r="HR11" s="923"/>
      <c r="HS11" s="923"/>
      <c r="HT11" s="923"/>
      <c r="HU11" s="923"/>
      <c r="HV11" s="923"/>
      <c r="HW11" s="923"/>
      <c r="HX11" s="923"/>
      <c r="HY11" s="923"/>
      <c r="HZ11" s="923"/>
      <c r="IA11" s="923"/>
      <c r="IB11" s="923"/>
      <c r="IC11" s="923"/>
      <c r="ID11" s="923"/>
      <c r="IE11" s="923"/>
      <c r="IF11" s="923"/>
      <c r="IG11" s="923"/>
      <c r="IH11" s="923"/>
      <c r="II11" s="923"/>
      <c r="IJ11" s="923"/>
      <c r="IK11" s="923"/>
      <c r="IL11" s="923"/>
      <c r="IM11" s="923"/>
      <c r="IN11" s="923"/>
      <c r="IO11" s="923"/>
      <c r="IP11" s="923"/>
    </row>
    <row r="12" spans="1:250">
      <c r="A12" s="935">
        <v>3</v>
      </c>
      <c r="B12" s="936" t="s">
        <v>897</v>
      </c>
      <c r="C12" s="888">
        <v>219</v>
      </c>
      <c r="D12" s="888">
        <v>142</v>
      </c>
      <c r="E12" s="888">
        <v>77</v>
      </c>
      <c r="F12" s="937">
        <v>57</v>
      </c>
      <c r="G12" s="923"/>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23"/>
      <c r="AL12" s="923"/>
      <c r="AM12" s="923"/>
      <c r="AN12" s="923"/>
      <c r="AO12" s="923"/>
      <c r="AP12" s="923"/>
      <c r="AQ12" s="923"/>
      <c r="AR12" s="923"/>
      <c r="AS12" s="923"/>
      <c r="AT12" s="923"/>
      <c r="AU12" s="923"/>
      <c r="AV12" s="923"/>
      <c r="AW12" s="923"/>
      <c r="AX12" s="923"/>
      <c r="AY12" s="923"/>
      <c r="AZ12" s="923"/>
      <c r="BA12" s="923"/>
      <c r="BB12" s="923"/>
      <c r="BC12" s="923"/>
      <c r="BD12" s="923"/>
      <c r="BE12" s="923"/>
      <c r="BF12" s="923"/>
      <c r="BG12" s="923"/>
      <c r="BH12" s="923"/>
      <c r="BI12" s="923"/>
      <c r="BJ12" s="923"/>
      <c r="BK12" s="923"/>
      <c r="BL12" s="923"/>
      <c r="BM12" s="923"/>
      <c r="BN12" s="923"/>
      <c r="BO12" s="923"/>
      <c r="BP12" s="923"/>
      <c r="BQ12" s="923"/>
      <c r="BR12" s="923"/>
      <c r="BS12" s="923"/>
      <c r="BT12" s="923"/>
      <c r="BU12" s="923"/>
      <c r="BV12" s="923"/>
      <c r="BW12" s="923"/>
      <c r="BX12" s="923"/>
      <c r="BY12" s="923"/>
      <c r="BZ12" s="923"/>
      <c r="CA12" s="923"/>
      <c r="CB12" s="923"/>
      <c r="CC12" s="923"/>
      <c r="CD12" s="923"/>
      <c r="CE12" s="923"/>
      <c r="CF12" s="923"/>
      <c r="CG12" s="923"/>
      <c r="CH12" s="923"/>
      <c r="CI12" s="923"/>
      <c r="CJ12" s="923"/>
      <c r="CK12" s="923"/>
      <c r="CL12" s="923"/>
      <c r="CM12" s="923"/>
      <c r="CN12" s="923"/>
      <c r="CO12" s="923"/>
      <c r="CP12" s="923"/>
      <c r="CQ12" s="923"/>
      <c r="CR12" s="923"/>
      <c r="CS12" s="923"/>
      <c r="CT12" s="923"/>
      <c r="CU12" s="923"/>
      <c r="CV12" s="923"/>
      <c r="CW12" s="923"/>
      <c r="CX12" s="923"/>
      <c r="CY12" s="923"/>
      <c r="CZ12" s="923"/>
      <c r="DA12" s="923"/>
      <c r="DB12" s="923"/>
      <c r="DC12" s="923"/>
      <c r="DD12" s="923"/>
      <c r="DE12" s="923"/>
      <c r="DF12" s="923"/>
      <c r="DG12" s="923"/>
      <c r="DH12" s="923"/>
      <c r="DI12" s="923"/>
      <c r="DJ12" s="923"/>
      <c r="DK12" s="923"/>
      <c r="DL12" s="923"/>
      <c r="DM12" s="923"/>
      <c r="DN12" s="923"/>
      <c r="DO12" s="923"/>
      <c r="DP12" s="923"/>
      <c r="DQ12" s="923"/>
      <c r="DR12" s="923"/>
      <c r="DS12" s="923"/>
      <c r="DT12" s="923"/>
      <c r="DU12" s="923"/>
      <c r="DV12" s="923"/>
      <c r="DW12" s="923"/>
      <c r="DX12" s="923"/>
      <c r="DY12" s="923"/>
      <c r="DZ12" s="923"/>
      <c r="EA12" s="923"/>
      <c r="EB12" s="923"/>
      <c r="EC12" s="923"/>
      <c r="ED12" s="923"/>
      <c r="EE12" s="923"/>
      <c r="EF12" s="923"/>
      <c r="EG12" s="923"/>
      <c r="EH12" s="923"/>
      <c r="EI12" s="923"/>
      <c r="EJ12" s="923"/>
      <c r="EK12" s="923"/>
      <c r="EL12" s="923"/>
      <c r="EM12" s="923"/>
      <c r="EN12" s="923"/>
      <c r="EO12" s="923"/>
      <c r="EP12" s="923"/>
      <c r="EQ12" s="923"/>
      <c r="ER12" s="923"/>
      <c r="ES12" s="923"/>
      <c r="ET12" s="923"/>
      <c r="EU12" s="923"/>
      <c r="EV12" s="923"/>
      <c r="EW12" s="923"/>
      <c r="EX12" s="923"/>
      <c r="EY12" s="923"/>
      <c r="EZ12" s="923"/>
      <c r="FA12" s="923"/>
      <c r="FB12" s="923"/>
      <c r="FC12" s="923"/>
      <c r="FD12" s="923"/>
      <c r="FE12" s="923"/>
      <c r="FF12" s="923"/>
      <c r="FG12" s="923"/>
      <c r="FH12" s="923"/>
      <c r="FI12" s="923"/>
      <c r="FJ12" s="923"/>
      <c r="FK12" s="923"/>
      <c r="FL12" s="923"/>
      <c r="FM12" s="923"/>
      <c r="FN12" s="923"/>
      <c r="FO12" s="923"/>
      <c r="FP12" s="923"/>
      <c r="FQ12" s="923"/>
      <c r="FR12" s="923"/>
      <c r="FS12" s="923"/>
      <c r="FT12" s="923"/>
      <c r="FU12" s="923"/>
      <c r="FV12" s="923"/>
      <c r="FW12" s="923"/>
      <c r="FX12" s="923"/>
      <c r="FY12" s="923"/>
      <c r="FZ12" s="923"/>
      <c r="GA12" s="923"/>
      <c r="GB12" s="923"/>
      <c r="GC12" s="923"/>
      <c r="GD12" s="923"/>
      <c r="GE12" s="923"/>
      <c r="GF12" s="923"/>
      <c r="GG12" s="923"/>
      <c r="GH12" s="923"/>
      <c r="GI12" s="923"/>
      <c r="GJ12" s="923"/>
      <c r="GK12" s="923"/>
      <c r="GL12" s="923"/>
      <c r="GM12" s="923"/>
      <c r="GN12" s="923"/>
      <c r="GO12" s="923"/>
      <c r="GP12" s="923"/>
      <c r="GQ12" s="923"/>
      <c r="GR12" s="923"/>
      <c r="GS12" s="923"/>
      <c r="GT12" s="923"/>
      <c r="GU12" s="923"/>
      <c r="GV12" s="923"/>
      <c r="GW12" s="923"/>
      <c r="GX12" s="923"/>
      <c r="GY12" s="923"/>
      <c r="GZ12" s="923"/>
      <c r="HA12" s="923"/>
      <c r="HB12" s="923"/>
      <c r="HC12" s="923"/>
      <c r="HD12" s="923"/>
      <c r="HE12" s="923"/>
      <c r="HF12" s="923"/>
      <c r="HG12" s="923"/>
      <c r="HH12" s="923"/>
      <c r="HI12" s="923"/>
      <c r="HJ12" s="923"/>
      <c r="HK12" s="923"/>
      <c r="HL12" s="923"/>
      <c r="HM12" s="923"/>
      <c r="HN12" s="923"/>
      <c r="HO12" s="923"/>
      <c r="HP12" s="923"/>
      <c r="HQ12" s="923"/>
      <c r="HR12" s="923"/>
      <c r="HS12" s="923"/>
      <c r="HT12" s="923"/>
      <c r="HU12" s="923"/>
      <c r="HV12" s="923"/>
      <c r="HW12" s="923"/>
      <c r="HX12" s="923"/>
      <c r="HY12" s="923"/>
      <c r="HZ12" s="923"/>
      <c r="IA12" s="923"/>
      <c r="IB12" s="923"/>
      <c r="IC12" s="923"/>
      <c r="ID12" s="923"/>
      <c r="IE12" s="923"/>
      <c r="IF12" s="923"/>
      <c r="IG12" s="923"/>
      <c r="IH12" s="923"/>
      <c r="II12" s="923"/>
      <c r="IJ12" s="923"/>
      <c r="IK12" s="923"/>
      <c r="IL12" s="923"/>
      <c r="IM12" s="923"/>
      <c r="IN12" s="923"/>
      <c r="IO12" s="923"/>
      <c r="IP12" s="923"/>
    </row>
    <row r="13" spans="1:250">
      <c r="A13" s="935">
        <v>4</v>
      </c>
      <c r="B13" s="936" t="s">
        <v>611</v>
      </c>
      <c r="C13" s="888">
        <v>288</v>
      </c>
      <c r="D13" s="888">
        <v>221</v>
      </c>
      <c r="E13" s="888">
        <v>67</v>
      </c>
      <c r="F13" s="937">
        <v>88</v>
      </c>
      <c r="G13" s="923"/>
      <c r="H13" s="923"/>
      <c r="I13" s="923"/>
      <c r="J13" s="923"/>
      <c r="K13" s="923"/>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3"/>
      <c r="AI13" s="923"/>
      <c r="AJ13" s="923"/>
      <c r="AK13" s="923"/>
      <c r="AL13" s="923"/>
      <c r="AM13" s="923"/>
      <c r="AN13" s="923"/>
      <c r="AO13" s="923"/>
      <c r="AP13" s="923"/>
      <c r="AQ13" s="923"/>
      <c r="AR13" s="923"/>
      <c r="AS13" s="923"/>
      <c r="AT13" s="923"/>
      <c r="AU13" s="923"/>
      <c r="AV13" s="923"/>
      <c r="AW13" s="923"/>
      <c r="AX13" s="923"/>
      <c r="AY13" s="923"/>
      <c r="AZ13" s="923"/>
      <c r="BA13" s="923"/>
      <c r="BB13" s="923"/>
      <c r="BC13" s="923"/>
      <c r="BD13" s="923"/>
      <c r="BE13" s="923"/>
      <c r="BF13" s="923"/>
      <c r="BG13" s="923"/>
      <c r="BH13" s="923"/>
      <c r="BI13" s="923"/>
      <c r="BJ13" s="923"/>
      <c r="BK13" s="923"/>
      <c r="BL13" s="923"/>
      <c r="BM13" s="923"/>
      <c r="BN13" s="923"/>
      <c r="BO13" s="923"/>
      <c r="BP13" s="923"/>
      <c r="BQ13" s="923"/>
      <c r="BR13" s="923"/>
      <c r="BS13" s="923"/>
      <c r="BT13" s="923"/>
      <c r="BU13" s="923"/>
      <c r="BV13" s="923"/>
      <c r="BW13" s="923"/>
      <c r="BX13" s="923"/>
      <c r="BY13" s="923"/>
      <c r="BZ13" s="923"/>
      <c r="CA13" s="923"/>
      <c r="CB13" s="923"/>
      <c r="CC13" s="923"/>
      <c r="CD13" s="923"/>
      <c r="CE13" s="923"/>
      <c r="CF13" s="923"/>
      <c r="CG13" s="923"/>
      <c r="CH13" s="923"/>
      <c r="CI13" s="923"/>
      <c r="CJ13" s="923"/>
      <c r="CK13" s="923"/>
      <c r="CL13" s="923"/>
      <c r="CM13" s="923"/>
      <c r="CN13" s="923"/>
      <c r="CO13" s="923"/>
      <c r="CP13" s="923"/>
      <c r="CQ13" s="923"/>
      <c r="CR13" s="923"/>
      <c r="CS13" s="923"/>
      <c r="CT13" s="923"/>
      <c r="CU13" s="923"/>
      <c r="CV13" s="923"/>
      <c r="CW13" s="923"/>
      <c r="CX13" s="923"/>
      <c r="CY13" s="923"/>
      <c r="CZ13" s="923"/>
      <c r="DA13" s="923"/>
      <c r="DB13" s="923"/>
      <c r="DC13" s="923"/>
      <c r="DD13" s="923"/>
      <c r="DE13" s="923"/>
      <c r="DF13" s="923"/>
      <c r="DG13" s="923"/>
      <c r="DH13" s="923"/>
      <c r="DI13" s="923"/>
      <c r="DJ13" s="923"/>
      <c r="DK13" s="923"/>
      <c r="DL13" s="923"/>
      <c r="DM13" s="923"/>
      <c r="DN13" s="923"/>
      <c r="DO13" s="923"/>
      <c r="DP13" s="923"/>
      <c r="DQ13" s="923"/>
      <c r="DR13" s="923"/>
      <c r="DS13" s="923"/>
      <c r="DT13" s="923"/>
      <c r="DU13" s="923"/>
      <c r="DV13" s="923"/>
      <c r="DW13" s="923"/>
      <c r="DX13" s="923"/>
      <c r="DY13" s="923"/>
      <c r="DZ13" s="923"/>
      <c r="EA13" s="923"/>
      <c r="EB13" s="923"/>
      <c r="EC13" s="923"/>
      <c r="ED13" s="923"/>
      <c r="EE13" s="923"/>
      <c r="EF13" s="923"/>
      <c r="EG13" s="923"/>
      <c r="EH13" s="923"/>
      <c r="EI13" s="923"/>
      <c r="EJ13" s="923"/>
      <c r="EK13" s="923"/>
      <c r="EL13" s="923"/>
      <c r="EM13" s="923"/>
      <c r="EN13" s="923"/>
      <c r="EO13" s="923"/>
      <c r="EP13" s="923"/>
      <c r="EQ13" s="923"/>
      <c r="ER13" s="923"/>
      <c r="ES13" s="923"/>
      <c r="ET13" s="923"/>
      <c r="EU13" s="923"/>
      <c r="EV13" s="923"/>
      <c r="EW13" s="923"/>
      <c r="EX13" s="923"/>
      <c r="EY13" s="923"/>
      <c r="EZ13" s="923"/>
      <c r="FA13" s="923"/>
      <c r="FB13" s="923"/>
      <c r="FC13" s="923"/>
      <c r="FD13" s="923"/>
      <c r="FE13" s="923"/>
      <c r="FF13" s="923"/>
      <c r="FG13" s="923"/>
      <c r="FH13" s="923"/>
      <c r="FI13" s="923"/>
      <c r="FJ13" s="923"/>
      <c r="FK13" s="923"/>
      <c r="FL13" s="923"/>
      <c r="FM13" s="923"/>
      <c r="FN13" s="923"/>
      <c r="FO13" s="923"/>
      <c r="FP13" s="923"/>
      <c r="FQ13" s="923"/>
      <c r="FR13" s="923"/>
      <c r="FS13" s="923"/>
      <c r="FT13" s="923"/>
      <c r="FU13" s="923"/>
      <c r="FV13" s="923"/>
      <c r="FW13" s="923"/>
      <c r="FX13" s="923"/>
      <c r="FY13" s="923"/>
      <c r="FZ13" s="923"/>
      <c r="GA13" s="923"/>
      <c r="GB13" s="923"/>
      <c r="GC13" s="923"/>
      <c r="GD13" s="923"/>
      <c r="GE13" s="923"/>
      <c r="GF13" s="923"/>
      <c r="GG13" s="923"/>
      <c r="GH13" s="923"/>
      <c r="GI13" s="923"/>
      <c r="GJ13" s="923"/>
      <c r="GK13" s="923"/>
      <c r="GL13" s="923"/>
      <c r="GM13" s="923"/>
      <c r="GN13" s="923"/>
      <c r="GO13" s="923"/>
      <c r="GP13" s="923"/>
      <c r="GQ13" s="923"/>
      <c r="GR13" s="923"/>
      <c r="GS13" s="923"/>
      <c r="GT13" s="923"/>
      <c r="GU13" s="923"/>
      <c r="GV13" s="923"/>
      <c r="GW13" s="923"/>
      <c r="GX13" s="923"/>
      <c r="GY13" s="923"/>
      <c r="GZ13" s="923"/>
      <c r="HA13" s="923"/>
      <c r="HB13" s="923"/>
      <c r="HC13" s="923"/>
      <c r="HD13" s="923"/>
      <c r="HE13" s="923"/>
      <c r="HF13" s="923"/>
      <c r="HG13" s="923"/>
      <c r="HH13" s="923"/>
      <c r="HI13" s="923"/>
      <c r="HJ13" s="923"/>
      <c r="HK13" s="923"/>
      <c r="HL13" s="923"/>
      <c r="HM13" s="923"/>
      <c r="HN13" s="923"/>
      <c r="HO13" s="923"/>
      <c r="HP13" s="923"/>
      <c r="HQ13" s="923"/>
      <c r="HR13" s="923"/>
      <c r="HS13" s="923"/>
      <c r="HT13" s="923"/>
      <c r="HU13" s="923"/>
      <c r="HV13" s="923"/>
      <c r="HW13" s="923"/>
      <c r="HX13" s="923"/>
      <c r="HY13" s="923"/>
      <c r="HZ13" s="923"/>
      <c r="IA13" s="923"/>
      <c r="IB13" s="923"/>
      <c r="IC13" s="923"/>
      <c r="ID13" s="923"/>
      <c r="IE13" s="923"/>
      <c r="IF13" s="923"/>
      <c r="IG13" s="923"/>
      <c r="IH13" s="923"/>
      <c r="II13" s="923"/>
      <c r="IJ13" s="923"/>
      <c r="IK13" s="923"/>
      <c r="IL13" s="923"/>
      <c r="IM13" s="923"/>
      <c r="IN13" s="923"/>
      <c r="IO13" s="923"/>
      <c r="IP13" s="923"/>
    </row>
    <row r="14" spans="1:250">
      <c r="A14" s="935">
        <v>5</v>
      </c>
      <c r="B14" s="936" t="s">
        <v>630</v>
      </c>
      <c r="C14" s="888">
        <v>608</v>
      </c>
      <c r="D14" s="888">
        <v>315</v>
      </c>
      <c r="E14" s="888">
        <v>293</v>
      </c>
      <c r="F14" s="937">
        <v>66</v>
      </c>
    </row>
    <row r="15" spans="1:250">
      <c r="A15" s="935">
        <v>6</v>
      </c>
      <c r="B15" s="936" t="s">
        <v>633</v>
      </c>
      <c r="C15" s="888">
        <v>142632</v>
      </c>
      <c r="D15" s="888">
        <v>26355</v>
      </c>
      <c r="E15" s="888">
        <v>116277</v>
      </c>
      <c r="F15" s="937">
        <v>0</v>
      </c>
    </row>
    <row r="16" spans="1:250">
      <c r="A16" s="935">
        <v>7</v>
      </c>
      <c r="B16" s="936" t="s">
        <v>641</v>
      </c>
      <c r="C16" s="888">
        <v>1590</v>
      </c>
      <c r="D16" s="888">
        <v>1201</v>
      </c>
      <c r="E16" s="888">
        <v>389</v>
      </c>
      <c r="F16" s="937">
        <v>480</v>
      </c>
    </row>
    <row r="17" spans="1:250">
      <c r="A17" s="935">
        <v>8</v>
      </c>
      <c r="B17" s="936" t="s">
        <v>1279</v>
      </c>
      <c r="C17" s="888">
        <v>3000</v>
      </c>
      <c r="D17" s="888">
        <v>0</v>
      </c>
      <c r="E17" s="888">
        <v>3000</v>
      </c>
      <c r="F17" s="937">
        <v>0</v>
      </c>
    </row>
    <row r="18" spans="1:250">
      <c r="A18" s="935">
        <v>9</v>
      </c>
      <c r="B18" s="936" t="s">
        <v>1280</v>
      </c>
      <c r="C18" s="888">
        <v>230</v>
      </c>
      <c r="D18" s="888">
        <v>130</v>
      </c>
      <c r="E18" s="888">
        <v>100</v>
      </c>
      <c r="F18" s="937">
        <v>32</v>
      </c>
    </row>
    <row r="19" spans="1:250">
      <c r="A19" s="935">
        <v>10</v>
      </c>
      <c r="B19" s="936" t="s">
        <v>690</v>
      </c>
      <c r="C19" s="888">
        <v>9980</v>
      </c>
      <c r="D19" s="888">
        <v>6281</v>
      </c>
      <c r="E19" s="888">
        <v>3699</v>
      </c>
      <c r="F19" s="937">
        <v>701</v>
      </c>
    </row>
    <row r="20" spans="1:250">
      <c r="A20" s="935">
        <v>11</v>
      </c>
      <c r="B20" s="936" t="s">
        <v>1281</v>
      </c>
      <c r="C20" s="888">
        <v>19</v>
      </c>
      <c r="D20" s="888">
        <v>15</v>
      </c>
      <c r="E20" s="888">
        <v>4</v>
      </c>
      <c r="F20" s="938">
        <v>6</v>
      </c>
    </row>
    <row r="21" spans="1:250">
      <c r="A21" s="935">
        <v>12</v>
      </c>
      <c r="B21" s="936" t="s">
        <v>1282</v>
      </c>
      <c r="C21" s="888">
        <v>543</v>
      </c>
      <c r="D21" s="888">
        <v>255</v>
      </c>
      <c r="E21" s="888">
        <v>288</v>
      </c>
      <c r="F21" s="937">
        <v>102</v>
      </c>
      <c r="G21" s="924"/>
      <c r="H21" s="924"/>
      <c r="I21" s="924"/>
      <c r="J21" s="924"/>
      <c r="K21" s="924"/>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4"/>
      <c r="AI21" s="924"/>
      <c r="AJ21" s="924"/>
      <c r="AK21" s="924"/>
      <c r="AL21" s="924"/>
      <c r="AM21" s="924"/>
      <c r="AN21" s="924"/>
      <c r="AO21" s="924"/>
      <c r="AP21" s="924"/>
      <c r="AQ21" s="924"/>
      <c r="AR21" s="924"/>
      <c r="AS21" s="924"/>
      <c r="AT21" s="924"/>
      <c r="AU21" s="924"/>
      <c r="AV21" s="924"/>
      <c r="AW21" s="924"/>
      <c r="AX21" s="924"/>
      <c r="AY21" s="924"/>
      <c r="AZ21" s="924"/>
      <c r="BA21" s="924"/>
      <c r="BB21" s="924"/>
      <c r="BC21" s="924"/>
      <c r="BD21" s="924"/>
      <c r="BE21" s="924"/>
      <c r="BF21" s="924"/>
      <c r="BG21" s="924"/>
      <c r="BH21" s="924"/>
      <c r="BI21" s="924"/>
      <c r="BJ21" s="924"/>
      <c r="BK21" s="924"/>
      <c r="BL21" s="924"/>
      <c r="BM21" s="924"/>
      <c r="BN21" s="924"/>
      <c r="BO21" s="924"/>
      <c r="BP21" s="924"/>
      <c r="BQ21" s="924"/>
      <c r="BR21" s="924"/>
      <c r="BS21" s="924"/>
      <c r="BT21" s="924"/>
      <c r="BU21" s="924"/>
      <c r="BV21" s="924"/>
      <c r="BW21" s="924"/>
      <c r="BX21" s="924"/>
      <c r="BY21" s="924"/>
      <c r="BZ21" s="924"/>
      <c r="CA21" s="924"/>
      <c r="CB21" s="924"/>
      <c r="CC21" s="924"/>
      <c r="CD21" s="924"/>
      <c r="CE21" s="924"/>
      <c r="CF21" s="924"/>
      <c r="CG21" s="924"/>
      <c r="CH21" s="924"/>
      <c r="CI21" s="924"/>
      <c r="CJ21" s="924"/>
      <c r="CK21" s="924"/>
      <c r="CL21" s="924"/>
      <c r="CM21" s="924"/>
      <c r="CN21" s="924"/>
      <c r="CO21" s="924"/>
      <c r="CP21" s="924"/>
      <c r="CQ21" s="924"/>
      <c r="CR21" s="924"/>
      <c r="CS21" s="924"/>
      <c r="CT21" s="924"/>
      <c r="CU21" s="924"/>
      <c r="CV21" s="924"/>
      <c r="CW21" s="924"/>
      <c r="CX21" s="924"/>
      <c r="CY21" s="924"/>
      <c r="CZ21" s="924"/>
      <c r="DA21" s="924"/>
      <c r="DB21" s="924"/>
      <c r="DC21" s="924"/>
      <c r="DD21" s="924"/>
      <c r="DE21" s="924"/>
      <c r="DF21" s="924"/>
      <c r="DG21" s="924"/>
      <c r="DH21" s="924"/>
      <c r="DI21" s="924"/>
      <c r="DJ21" s="924"/>
      <c r="DK21" s="924"/>
      <c r="DL21" s="924"/>
      <c r="DM21" s="924"/>
      <c r="DN21" s="924"/>
      <c r="DO21" s="924"/>
      <c r="DP21" s="924"/>
      <c r="DQ21" s="924"/>
      <c r="DR21" s="924"/>
      <c r="DS21" s="924"/>
      <c r="DT21" s="924"/>
      <c r="DU21" s="924"/>
      <c r="DV21" s="924"/>
      <c r="DW21" s="924"/>
      <c r="DX21" s="924"/>
      <c r="DY21" s="924"/>
      <c r="DZ21" s="924"/>
      <c r="EA21" s="924"/>
      <c r="EB21" s="924"/>
      <c r="EC21" s="924"/>
      <c r="ED21" s="924"/>
      <c r="EE21" s="924"/>
      <c r="EF21" s="924"/>
      <c r="EG21" s="924"/>
      <c r="EH21" s="924"/>
      <c r="EI21" s="924"/>
      <c r="EJ21" s="924"/>
      <c r="EK21" s="924"/>
      <c r="EL21" s="924"/>
      <c r="EM21" s="924"/>
      <c r="EN21" s="924"/>
      <c r="EO21" s="924"/>
      <c r="EP21" s="924"/>
      <c r="EQ21" s="924"/>
      <c r="ER21" s="924"/>
      <c r="ES21" s="924"/>
      <c r="ET21" s="924"/>
      <c r="EU21" s="924"/>
      <c r="EV21" s="924"/>
      <c r="EW21" s="924"/>
      <c r="EX21" s="924"/>
      <c r="EY21" s="924"/>
      <c r="EZ21" s="924"/>
      <c r="FA21" s="924"/>
      <c r="FB21" s="924"/>
      <c r="FC21" s="924"/>
      <c r="FD21" s="924"/>
      <c r="FE21" s="924"/>
      <c r="FF21" s="924"/>
      <c r="FG21" s="924"/>
      <c r="FH21" s="924"/>
      <c r="FI21" s="924"/>
      <c r="FJ21" s="924"/>
      <c r="FK21" s="924"/>
      <c r="FL21" s="924"/>
      <c r="FM21" s="924"/>
      <c r="FN21" s="924"/>
      <c r="FO21" s="924"/>
      <c r="FP21" s="924"/>
      <c r="FQ21" s="924"/>
      <c r="FR21" s="924"/>
      <c r="FS21" s="924"/>
      <c r="FT21" s="924"/>
      <c r="FU21" s="924"/>
      <c r="FV21" s="924"/>
      <c r="FW21" s="924"/>
      <c r="FX21" s="924"/>
      <c r="FY21" s="924"/>
      <c r="FZ21" s="924"/>
      <c r="GA21" s="924"/>
      <c r="GB21" s="924"/>
      <c r="GC21" s="924"/>
      <c r="GD21" s="924"/>
      <c r="GE21" s="924"/>
      <c r="GF21" s="924"/>
      <c r="GG21" s="924"/>
      <c r="GH21" s="924"/>
      <c r="GI21" s="924"/>
      <c r="GJ21" s="924"/>
      <c r="GK21" s="924"/>
      <c r="GL21" s="924"/>
      <c r="GM21" s="924"/>
      <c r="GN21" s="924"/>
      <c r="GO21" s="924"/>
      <c r="GP21" s="924"/>
      <c r="GQ21" s="924"/>
      <c r="GR21" s="924"/>
      <c r="GS21" s="924"/>
      <c r="GT21" s="924"/>
      <c r="GU21" s="924"/>
      <c r="GV21" s="924"/>
      <c r="GW21" s="924"/>
      <c r="GX21" s="924"/>
      <c r="GY21" s="924"/>
      <c r="GZ21" s="924"/>
      <c r="HA21" s="924"/>
      <c r="HB21" s="924"/>
      <c r="HC21" s="924"/>
      <c r="HD21" s="924"/>
      <c r="HE21" s="924"/>
      <c r="HF21" s="924"/>
      <c r="HG21" s="924"/>
      <c r="HH21" s="924"/>
      <c r="HI21" s="924"/>
      <c r="HJ21" s="924"/>
      <c r="HK21" s="924"/>
      <c r="HL21" s="924"/>
      <c r="HM21" s="924"/>
      <c r="HN21" s="924"/>
      <c r="HO21" s="924"/>
      <c r="HP21" s="924"/>
      <c r="HQ21" s="924"/>
      <c r="HR21" s="924"/>
      <c r="HS21" s="924"/>
      <c r="HT21" s="924"/>
      <c r="HU21" s="924"/>
      <c r="HV21" s="924"/>
      <c r="HW21" s="924"/>
      <c r="HX21" s="924"/>
      <c r="HY21" s="924"/>
      <c r="HZ21" s="924"/>
      <c r="IA21" s="924"/>
      <c r="IB21" s="924"/>
      <c r="IC21" s="924"/>
      <c r="ID21" s="924"/>
      <c r="IE21" s="924"/>
      <c r="IF21" s="924"/>
      <c r="IG21" s="924"/>
      <c r="IH21" s="924"/>
      <c r="II21" s="924"/>
      <c r="IJ21" s="924"/>
      <c r="IK21" s="924"/>
      <c r="IL21" s="924"/>
      <c r="IM21" s="924"/>
      <c r="IN21" s="924"/>
      <c r="IO21" s="924"/>
      <c r="IP21" s="924"/>
    </row>
    <row r="22" spans="1:250">
      <c r="A22" s="935">
        <v>13</v>
      </c>
      <c r="B22" s="939" t="s">
        <v>1185</v>
      </c>
      <c r="C22" s="888">
        <v>700</v>
      </c>
      <c r="D22" s="888">
        <v>490</v>
      </c>
      <c r="E22" s="888">
        <v>210</v>
      </c>
      <c r="F22" s="937">
        <v>196</v>
      </c>
    </row>
    <row r="23" spans="1:250">
      <c r="A23" s="940"/>
      <c r="B23" s="941"/>
      <c r="C23" s="942"/>
      <c r="D23" s="942"/>
      <c r="E23" s="942"/>
      <c r="F23" s="943"/>
    </row>
    <row r="24" spans="1:250">
      <c r="B24" s="944"/>
      <c r="C24" s="945"/>
      <c r="D24" s="945"/>
      <c r="E24" s="945"/>
      <c r="F24" s="944"/>
    </row>
    <row r="25" spans="1:250">
      <c r="B25" s="944"/>
      <c r="C25" s="945"/>
      <c r="D25" s="945"/>
      <c r="E25" s="945"/>
      <c r="F25" s="944"/>
    </row>
    <row r="26" spans="1:250">
      <c r="B26" s="944"/>
      <c r="C26" s="945"/>
      <c r="D26" s="945"/>
      <c r="E26" s="945"/>
      <c r="F26" s="944"/>
    </row>
    <row r="27" spans="1:250">
      <c r="B27" s="944"/>
      <c r="C27" s="945"/>
      <c r="D27" s="945"/>
      <c r="E27" s="945"/>
      <c r="F27" s="944"/>
    </row>
  </sheetData>
  <mergeCells count="9">
    <mergeCell ref="C7:C8"/>
    <mergeCell ref="D7:D8"/>
    <mergeCell ref="E7:E8"/>
    <mergeCell ref="E1:F1"/>
    <mergeCell ref="A2:F2"/>
    <mergeCell ref="A3:F3"/>
    <mergeCell ref="A4:F4"/>
    <mergeCell ref="E5:F5"/>
    <mergeCell ref="C6:E6"/>
  </mergeCells>
  <pageMargins left="0.70866141732283472" right="0.11811023622047245" top="0.35433070866141736" bottom="0.35433070866141736" header="0.31496062992125984" footer="0.31496062992125984"/>
  <pageSetup paperSize="9" scale="9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0"/>
  <sheetViews>
    <sheetView workbookViewId="0">
      <selection activeCell="A4" sqref="A4"/>
    </sheetView>
  </sheetViews>
  <sheetFormatPr defaultRowHeight="16.5"/>
  <cols>
    <col min="1" max="1" width="6.85546875" style="946" customWidth="1"/>
    <col min="2" max="2" width="49.85546875" style="946" customWidth="1"/>
    <col min="3" max="3" width="21.5703125" style="947" customWidth="1"/>
    <col min="4" max="4" width="24.140625" style="946" customWidth="1"/>
    <col min="5" max="5" width="4.5703125" style="946" bestFit="1" customWidth="1"/>
    <col min="6" max="256" width="9.140625" style="946"/>
    <col min="257" max="257" width="6.85546875" style="946" customWidth="1"/>
    <col min="258" max="258" width="49.85546875" style="946" customWidth="1"/>
    <col min="259" max="259" width="21.5703125" style="946" customWidth="1"/>
    <col min="260" max="260" width="24.140625" style="946" customWidth="1"/>
    <col min="261" max="261" width="4.5703125" style="946" bestFit="1" customWidth="1"/>
    <col min="262" max="512" width="9.140625" style="946"/>
    <col min="513" max="513" width="6.85546875" style="946" customWidth="1"/>
    <col min="514" max="514" width="49.85546875" style="946" customWidth="1"/>
    <col min="515" max="515" width="21.5703125" style="946" customWidth="1"/>
    <col min="516" max="516" width="24.140625" style="946" customWidth="1"/>
    <col min="517" max="517" width="4.5703125" style="946" bestFit="1" customWidth="1"/>
    <col min="518" max="768" width="9.140625" style="946"/>
    <col min="769" max="769" width="6.85546875" style="946" customWidth="1"/>
    <col min="770" max="770" width="49.85546875" style="946" customWidth="1"/>
    <col min="771" max="771" width="21.5703125" style="946" customWidth="1"/>
    <col min="772" max="772" width="24.140625" style="946" customWidth="1"/>
    <col min="773" max="773" width="4.5703125" style="946" bestFit="1" customWidth="1"/>
    <col min="774" max="1024" width="9.140625" style="946"/>
    <col min="1025" max="1025" width="6.85546875" style="946" customWidth="1"/>
    <col min="1026" max="1026" width="49.85546875" style="946" customWidth="1"/>
    <col min="1027" max="1027" width="21.5703125" style="946" customWidth="1"/>
    <col min="1028" max="1028" width="24.140625" style="946" customWidth="1"/>
    <col min="1029" max="1029" width="4.5703125" style="946" bestFit="1" customWidth="1"/>
    <col min="1030" max="1280" width="9.140625" style="946"/>
    <col min="1281" max="1281" width="6.85546875" style="946" customWidth="1"/>
    <col min="1282" max="1282" width="49.85546875" style="946" customWidth="1"/>
    <col min="1283" max="1283" width="21.5703125" style="946" customWidth="1"/>
    <col min="1284" max="1284" width="24.140625" style="946" customWidth="1"/>
    <col min="1285" max="1285" width="4.5703125" style="946" bestFit="1" customWidth="1"/>
    <col min="1286" max="1536" width="9.140625" style="946"/>
    <col min="1537" max="1537" width="6.85546875" style="946" customWidth="1"/>
    <col min="1538" max="1538" width="49.85546875" style="946" customWidth="1"/>
    <col min="1539" max="1539" width="21.5703125" style="946" customWidth="1"/>
    <col min="1540" max="1540" width="24.140625" style="946" customWidth="1"/>
    <col min="1541" max="1541" width="4.5703125" style="946" bestFit="1" customWidth="1"/>
    <col min="1542" max="1792" width="9.140625" style="946"/>
    <col min="1793" max="1793" width="6.85546875" style="946" customWidth="1"/>
    <col min="1794" max="1794" width="49.85546875" style="946" customWidth="1"/>
    <col min="1795" max="1795" width="21.5703125" style="946" customWidth="1"/>
    <col min="1796" max="1796" width="24.140625" style="946" customWidth="1"/>
    <col min="1797" max="1797" width="4.5703125" style="946" bestFit="1" customWidth="1"/>
    <col min="1798" max="2048" width="9.140625" style="946"/>
    <col min="2049" max="2049" width="6.85546875" style="946" customWidth="1"/>
    <col min="2050" max="2050" width="49.85546875" style="946" customWidth="1"/>
    <col min="2051" max="2051" width="21.5703125" style="946" customWidth="1"/>
    <col min="2052" max="2052" width="24.140625" style="946" customWidth="1"/>
    <col min="2053" max="2053" width="4.5703125" style="946" bestFit="1" customWidth="1"/>
    <col min="2054" max="2304" width="9.140625" style="946"/>
    <col min="2305" max="2305" width="6.85546875" style="946" customWidth="1"/>
    <col min="2306" max="2306" width="49.85546875" style="946" customWidth="1"/>
    <col min="2307" max="2307" width="21.5703125" style="946" customWidth="1"/>
    <col min="2308" max="2308" width="24.140625" style="946" customWidth="1"/>
    <col min="2309" max="2309" width="4.5703125" style="946" bestFit="1" customWidth="1"/>
    <col min="2310" max="2560" width="9.140625" style="946"/>
    <col min="2561" max="2561" width="6.85546875" style="946" customWidth="1"/>
    <col min="2562" max="2562" width="49.85546875" style="946" customWidth="1"/>
    <col min="2563" max="2563" width="21.5703125" style="946" customWidth="1"/>
    <col min="2564" max="2564" width="24.140625" style="946" customWidth="1"/>
    <col min="2565" max="2565" width="4.5703125" style="946" bestFit="1" customWidth="1"/>
    <col min="2566" max="2816" width="9.140625" style="946"/>
    <col min="2817" max="2817" width="6.85546875" style="946" customWidth="1"/>
    <col min="2818" max="2818" width="49.85546875" style="946" customWidth="1"/>
    <col min="2819" max="2819" width="21.5703125" style="946" customWidth="1"/>
    <col min="2820" max="2820" width="24.140625" style="946" customWidth="1"/>
    <col min="2821" max="2821" width="4.5703125" style="946" bestFit="1" customWidth="1"/>
    <col min="2822" max="3072" width="9.140625" style="946"/>
    <col min="3073" max="3073" width="6.85546875" style="946" customWidth="1"/>
    <col min="3074" max="3074" width="49.85546875" style="946" customWidth="1"/>
    <col min="3075" max="3075" width="21.5703125" style="946" customWidth="1"/>
    <col min="3076" max="3076" width="24.140625" style="946" customWidth="1"/>
    <col min="3077" max="3077" width="4.5703125" style="946" bestFit="1" customWidth="1"/>
    <col min="3078" max="3328" width="9.140625" style="946"/>
    <col min="3329" max="3329" width="6.85546875" style="946" customWidth="1"/>
    <col min="3330" max="3330" width="49.85546875" style="946" customWidth="1"/>
    <col min="3331" max="3331" width="21.5703125" style="946" customWidth="1"/>
    <col min="3332" max="3332" width="24.140625" style="946" customWidth="1"/>
    <col min="3333" max="3333" width="4.5703125" style="946" bestFit="1" customWidth="1"/>
    <col min="3334" max="3584" width="9.140625" style="946"/>
    <col min="3585" max="3585" width="6.85546875" style="946" customWidth="1"/>
    <col min="3586" max="3586" width="49.85546875" style="946" customWidth="1"/>
    <col min="3587" max="3587" width="21.5703125" style="946" customWidth="1"/>
    <col min="3588" max="3588" width="24.140625" style="946" customWidth="1"/>
    <col min="3589" max="3589" width="4.5703125" style="946" bestFit="1" customWidth="1"/>
    <col min="3590" max="3840" width="9.140625" style="946"/>
    <col min="3841" max="3841" width="6.85546875" style="946" customWidth="1"/>
    <col min="3842" max="3842" width="49.85546875" style="946" customWidth="1"/>
    <col min="3843" max="3843" width="21.5703125" style="946" customWidth="1"/>
    <col min="3844" max="3844" width="24.140625" style="946" customWidth="1"/>
    <col min="3845" max="3845" width="4.5703125" style="946" bestFit="1" customWidth="1"/>
    <col min="3846" max="4096" width="9.140625" style="946"/>
    <col min="4097" max="4097" width="6.85546875" style="946" customWidth="1"/>
    <col min="4098" max="4098" width="49.85546875" style="946" customWidth="1"/>
    <col min="4099" max="4099" width="21.5703125" style="946" customWidth="1"/>
    <col min="4100" max="4100" width="24.140625" style="946" customWidth="1"/>
    <col min="4101" max="4101" width="4.5703125" style="946" bestFit="1" customWidth="1"/>
    <col min="4102" max="4352" width="9.140625" style="946"/>
    <col min="4353" max="4353" width="6.85546875" style="946" customWidth="1"/>
    <col min="4354" max="4354" width="49.85546875" style="946" customWidth="1"/>
    <col min="4355" max="4355" width="21.5703125" style="946" customWidth="1"/>
    <col min="4356" max="4356" width="24.140625" style="946" customWidth="1"/>
    <col min="4357" max="4357" width="4.5703125" style="946" bestFit="1" customWidth="1"/>
    <col min="4358" max="4608" width="9.140625" style="946"/>
    <col min="4609" max="4609" width="6.85546875" style="946" customWidth="1"/>
    <col min="4610" max="4610" width="49.85546875" style="946" customWidth="1"/>
    <col min="4611" max="4611" width="21.5703125" style="946" customWidth="1"/>
    <col min="4612" max="4612" width="24.140625" style="946" customWidth="1"/>
    <col min="4613" max="4613" width="4.5703125" style="946" bestFit="1" customWidth="1"/>
    <col min="4614" max="4864" width="9.140625" style="946"/>
    <col min="4865" max="4865" width="6.85546875" style="946" customWidth="1"/>
    <col min="4866" max="4866" width="49.85546875" style="946" customWidth="1"/>
    <col min="4867" max="4867" width="21.5703125" style="946" customWidth="1"/>
    <col min="4868" max="4868" width="24.140625" style="946" customWidth="1"/>
    <col min="4869" max="4869" width="4.5703125" style="946" bestFit="1" customWidth="1"/>
    <col min="4870" max="5120" width="9.140625" style="946"/>
    <col min="5121" max="5121" width="6.85546875" style="946" customWidth="1"/>
    <col min="5122" max="5122" width="49.85546875" style="946" customWidth="1"/>
    <col min="5123" max="5123" width="21.5703125" style="946" customWidth="1"/>
    <col min="5124" max="5124" width="24.140625" style="946" customWidth="1"/>
    <col min="5125" max="5125" width="4.5703125" style="946" bestFit="1" customWidth="1"/>
    <col min="5126" max="5376" width="9.140625" style="946"/>
    <col min="5377" max="5377" width="6.85546875" style="946" customWidth="1"/>
    <col min="5378" max="5378" width="49.85546875" style="946" customWidth="1"/>
    <col min="5379" max="5379" width="21.5703125" style="946" customWidth="1"/>
    <col min="5380" max="5380" width="24.140625" style="946" customWidth="1"/>
    <col min="5381" max="5381" width="4.5703125" style="946" bestFit="1" customWidth="1"/>
    <col min="5382" max="5632" width="9.140625" style="946"/>
    <col min="5633" max="5633" width="6.85546875" style="946" customWidth="1"/>
    <col min="5634" max="5634" width="49.85546875" style="946" customWidth="1"/>
    <col min="5635" max="5635" width="21.5703125" style="946" customWidth="1"/>
    <col min="5636" max="5636" width="24.140625" style="946" customWidth="1"/>
    <col min="5637" max="5637" width="4.5703125" style="946" bestFit="1" customWidth="1"/>
    <col min="5638" max="5888" width="9.140625" style="946"/>
    <col min="5889" max="5889" width="6.85546875" style="946" customWidth="1"/>
    <col min="5890" max="5890" width="49.85546875" style="946" customWidth="1"/>
    <col min="5891" max="5891" width="21.5703125" style="946" customWidth="1"/>
    <col min="5892" max="5892" width="24.140625" style="946" customWidth="1"/>
    <col min="5893" max="5893" width="4.5703125" style="946" bestFit="1" customWidth="1"/>
    <col min="5894" max="6144" width="9.140625" style="946"/>
    <col min="6145" max="6145" width="6.85546875" style="946" customWidth="1"/>
    <col min="6146" max="6146" width="49.85546875" style="946" customWidth="1"/>
    <col min="6147" max="6147" width="21.5703125" style="946" customWidth="1"/>
    <col min="6148" max="6148" width="24.140625" style="946" customWidth="1"/>
    <col min="6149" max="6149" width="4.5703125" style="946" bestFit="1" customWidth="1"/>
    <col min="6150" max="6400" width="9.140625" style="946"/>
    <col min="6401" max="6401" width="6.85546875" style="946" customWidth="1"/>
    <col min="6402" max="6402" width="49.85546875" style="946" customWidth="1"/>
    <col min="6403" max="6403" width="21.5703125" style="946" customWidth="1"/>
    <col min="6404" max="6404" width="24.140625" style="946" customWidth="1"/>
    <col min="6405" max="6405" width="4.5703125" style="946" bestFit="1" customWidth="1"/>
    <col min="6406" max="6656" width="9.140625" style="946"/>
    <col min="6657" max="6657" width="6.85546875" style="946" customWidth="1"/>
    <col min="6658" max="6658" width="49.85546875" style="946" customWidth="1"/>
    <col min="6659" max="6659" width="21.5703125" style="946" customWidth="1"/>
    <col min="6660" max="6660" width="24.140625" style="946" customWidth="1"/>
    <col min="6661" max="6661" width="4.5703125" style="946" bestFit="1" customWidth="1"/>
    <col min="6662" max="6912" width="9.140625" style="946"/>
    <col min="6913" max="6913" width="6.85546875" style="946" customWidth="1"/>
    <col min="6914" max="6914" width="49.85546875" style="946" customWidth="1"/>
    <col min="6915" max="6915" width="21.5703125" style="946" customWidth="1"/>
    <col min="6916" max="6916" width="24.140625" style="946" customWidth="1"/>
    <col min="6917" max="6917" width="4.5703125" style="946" bestFit="1" customWidth="1"/>
    <col min="6918" max="7168" width="9.140625" style="946"/>
    <col min="7169" max="7169" width="6.85546875" style="946" customWidth="1"/>
    <col min="7170" max="7170" width="49.85546875" style="946" customWidth="1"/>
    <col min="7171" max="7171" width="21.5703125" style="946" customWidth="1"/>
    <col min="7172" max="7172" width="24.140625" style="946" customWidth="1"/>
    <col min="7173" max="7173" width="4.5703125" style="946" bestFit="1" customWidth="1"/>
    <col min="7174" max="7424" width="9.140625" style="946"/>
    <col min="7425" max="7425" width="6.85546875" style="946" customWidth="1"/>
    <col min="7426" max="7426" width="49.85546875" style="946" customWidth="1"/>
    <col min="7427" max="7427" width="21.5703125" style="946" customWidth="1"/>
    <col min="7428" max="7428" width="24.140625" style="946" customWidth="1"/>
    <col min="7429" max="7429" width="4.5703125" style="946" bestFit="1" customWidth="1"/>
    <col min="7430" max="7680" width="9.140625" style="946"/>
    <col min="7681" max="7681" width="6.85546875" style="946" customWidth="1"/>
    <col min="7682" max="7682" width="49.85546875" style="946" customWidth="1"/>
    <col min="7683" max="7683" width="21.5703125" style="946" customWidth="1"/>
    <col min="7684" max="7684" width="24.140625" style="946" customWidth="1"/>
    <col min="7685" max="7685" width="4.5703125" style="946" bestFit="1" customWidth="1"/>
    <col min="7686" max="7936" width="9.140625" style="946"/>
    <col min="7937" max="7937" width="6.85546875" style="946" customWidth="1"/>
    <col min="7938" max="7938" width="49.85546875" style="946" customWidth="1"/>
    <col min="7939" max="7939" width="21.5703125" style="946" customWidth="1"/>
    <col min="7940" max="7940" width="24.140625" style="946" customWidth="1"/>
    <col min="7941" max="7941" width="4.5703125" style="946" bestFit="1" customWidth="1"/>
    <col min="7942" max="8192" width="9.140625" style="946"/>
    <col min="8193" max="8193" width="6.85546875" style="946" customWidth="1"/>
    <col min="8194" max="8194" width="49.85546875" style="946" customWidth="1"/>
    <col min="8195" max="8195" width="21.5703125" style="946" customWidth="1"/>
    <col min="8196" max="8196" width="24.140625" style="946" customWidth="1"/>
    <col min="8197" max="8197" width="4.5703125" style="946" bestFit="1" customWidth="1"/>
    <col min="8198" max="8448" width="9.140625" style="946"/>
    <col min="8449" max="8449" width="6.85546875" style="946" customWidth="1"/>
    <col min="8450" max="8450" width="49.85546875" style="946" customWidth="1"/>
    <col min="8451" max="8451" width="21.5703125" style="946" customWidth="1"/>
    <col min="8452" max="8452" width="24.140625" style="946" customWidth="1"/>
    <col min="8453" max="8453" width="4.5703125" style="946" bestFit="1" customWidth="1"/>
    <col min="8454" max="8704" width="9.140625" style="946"/>
    <col min="8705" max="8705" width="6.85546875" style="946" customWidth="1"/>
    <col min="8706" max="8706" width="49.85546875" style="946" customWidth="1"/>
    <col min="8707" max="8707" width="21.5703125" style="946" customWidth="1"/>
    <col min="8708" max="8708" width="24.140625" style="946" customWidth="1"/>
    <col min="8709" max="8709" width="4.5703125" style="946" bestFit="1" customWidth="1"/>
    <col min="8710" max="8960" width="9.140625" style="946"/>
    <col min="8961" max="8961" width="6.85546875" style="946" customWidth="1"/>
    <col min="8962" max="8962" width="49.85546875" style="946" customWidth="1"/>
    <col min="8963" max="8963" width="21.5703125" style="946" customWidth="1"/>
    <col min="8964" max="8964" width="24.140625" style="946" customWidth="1"/>
    <col min="8965" max="8965" width="4.5703125" style="946" bestFit="1" customWidth="1"/>
    <col min="8966" max="9216" width="9.140625" style="946"/>
    <col min="9217" max="9217" width="6.85546875" style="946" customWidth="1"/>
    <col min="9218" max="9218" width="49.85546875" style="946" customWidth="1"/>
    <col min="9219" max="9219" width="21.5703125" style="946" customWidth="1"/>
    <col min="9220" max="9220" width="24.140625" style="946" customWidth="1"/>
    <col min="9221" max="9221" width="4.5703125" style="946" bestFit="1" customWidth="1"/>
    <col min="9222" max="9472" width="9.140625" style="946"/>
    <col min="9473" max="9473" width="6.85546875" style="946" customWidth="1"/>
    <col min="9474" max="9474" width="49.85546875" style="946" customWidth="1"/>
    <col min="9475" max="9475" width="21.5703125" style="946" customWidth="1"/>
    <col min="9476" max="9476" width="24.140625" style="946" customWidth="1"/>
    <col min="9477" max="9477" width="4.5703125" style="946" bestFit="1" customWidth="1"/>
    <col min="9478" max="9728" width="9.140625" style="946"/>
    <col min="9729" max="9729" width="6.85546875" style="946" customWidth="1"/>
    <col min="9730" max="9730" width="49.85546875" style="946" customWidth="1"/>
    <col min="9731" max="9731" width="21.5703125" style="946" customWidth="1"/>
    <col min="9732" max="9732" width="24.140625" style="946" customWidth="1"/>
    <col min="9733" max="9733" width="4.5703125" style="946" bestFit="1" customWidth="1"/>
    <col min="9734" max="9984" width="9.140625" style="946"/>
    <col min="9985" max="9985" width="6.85546875" style="946" customWidth="1"/>
    <col min="9986" max="9986" width="49.85546875" style="946" customWidth="1"/>
    <col min="9987" max="9987" width="21.5703125" style="946" customWidth="1"/>
    <col min="9988" max="9988" width="24.140625" style="946" customWidth="1"/>
    <col min="9989" max="9989" width="4.5703125" style="946" bestFit="1" customWidth="1"/>
    <col min="9990" max="10240" width="9.140625" style="946"/>
    <col min="10241" max="10241" width="6.85546875" style="946" customWidth="1"/>
    <col min="10242" max="10242" width="49.85546875" style="946" customWidth="1"/>
    <col min="10243" max="10243" width="21.5703125" style="946" customWidth="1"/>
    <col min="10244" max="10244" width="24.140625" style="946" customWidth="1"/>
    <col min="10245" max="10245" width="4.5703125" style="946" bestFit="1" customWidth="1"/>
    <col min="10246" max="10496" width="9.140625" style="946"/>
    <col min="10497" max="10497" width="6.85546875" style="946" customWidth="1"/>
    <col min="10498" max="10498" width="49.85546875" style="946" customWidth="1"/>
    <col min="10499" max="10499" width="21.5703125" style="946" customWidth="1"/>
    <col min="10500" max="10500" width="24.140625" style="946" customWidth="1"/>
    <col min="10501" max="10501" width="4.5703125" style="946" bestFit="1" customWidth="1"/>
    <col min="10502" max="10752" width="9.140625" style="946"/>
    <col min="10753" max="10753" width="6.85546875" style="946" customWidth="1"/>
    <col min="10754" max="10754" width="49.85546875" style="946" customWidth="1"/>
    <col min="10755" max="10755" width="21.5703125" style="946" customWidth="1"/>
    <col min="10756" max="10756" width="24.140625" style="946" customWidth="1"/>
    <col min="10757" max="10757" width="4.5703125" style="946" bestFit="1" customWidth="1"/>
    <col min="10758" max="11008" width="9.140625" style="946"/>
    <col min="11009" max="11009" width="6.85546875" style="946" customWidth="1"/>
    <col min="11010" max="11010" width="49.85546875" style="946" customWidth="1"/>
    <col min="11011" max="11011" width="21.5703125" style="946" customWidth="1"/>
    <col min="11012" max="11012" width="24.140625" style="946" customWidth="1"/>
    <col min="11013" max="11013" width="4.5703125" style="946" bestFit="1" customWidth="1"/>
    <col min="11014" max="11264" width="9.140625" style="946"/>
    <col min="11265" max="11265" width="6.85546875" style="946" customWidth="1"/>
    <col min="11266" max="11266" width="49.85546875" style="946" customWidth="1"/>
    <col min="11267" max="11267" width="21.5703125" style="946" customWidth="1"/>
    <col min="11268" max="11268" width="24.140625" style="946" customWidth="1"/>
    <col min="11269" max="11269" width="4.5703125" style="946" bestFit="1" customWidth="1"/>
    <col min="11270" max="11520" width="9.140625" style="946"/>
    <col min="11521" max="11521" width="6.85546875" style="946" customWidth="1"/>
    <col min="11522" max="11522" width="49.85546875" style="946" customWidth="1"/>
    <col min="11523" max="11523" width="21.5703125" style="946" customWidth="1"/>
    <col min="11524" max="11524" width="24.140625" style="946" customWidth="1"/>
    <col min="11525" max="11525" width="4.5703125" style="946" bestFit="1" customWidth="1"/>
    <col min="11526" max="11776" width="9.140625" style="946"/>
    <col min="11777" max="11777" width="6.85546875" style="946" customWidth="1"/>
    <col min="11778" max="11778" width="49.85546875" style="946" customWidth="1"/>
    <col min="11779" max="11779" width="21.5703125" style="946" customWidth="1"/>
    <col min="11780" max="11780" width="24.140625" style="946" customWidth="1"/>
    <col min="11781" max="11781" width="4.5703125" style="946" bestFit="1" customWidth="1"/>
    <col min="11782" max="12032" width="9.140625" style="946"/>
    <col min="12033" max="12033" width="6.85546875" style="946" customWidth="1"/>
    <col min="12034" max="12034" width="49.85546875" style="946" customWidth="1"/>
    <col min="12035" max="12035" width="21.5703125" style="946" customWidth="1"/>
    <col min="12036" max="12036" width="24.140625" style="946" customWidth="1"/>
    <col min="12037" max="12037" width="4.5703125" style="946" bestFit="1" customWidth="1"/>
    <col min="12038" max="12288" width="9.140625" style="946"/>
    <col min="12289" max="12289" width="6.85546875" style="946" customWidth="1"/>
    <col min="12290" max="12290" width="49.85546875" style="946" customWidth="1"/>
    <col min="12291" max="12291" width="21.5703125" style="946" customWidth="1"/>
    <col min="12292" max="12292" width="24.140625" style="946" customWidth="1"/>
    <col min="12293" max="12293" width="4.5703125" style="946" bestFit="1" customWidth="1"/>
    <col min="12294" max="12544" width="9.140625" style="946"/>
    <col min="12545" max="12545" width="6.85546875" style="946" customWidth="1"/>
    <col min="12546" max="12546" width="49.85546875" style="946" customWidth="1"/>
    <col min="12547" max="12547" width="21.5703125" style="946" customWidth="1"/>
    <col min="12548" max="12548" width="24.140625" style="946" customWidth="1"/>
    <col min="12549" max="12549" width="4.5703125" style="946" bestFit="1" customWidth="1"/>
    <col min="12550" max="12800" width="9.140625" style="946"/>
    <col min="12801" max="12801" width="6.85546875" style="946" customWidth="1"/>
    <col min="12802" max="12802" width="49.85546875" style="946" customWidth="1"/>
    <col min="12803" max="12803" width="21.5703125" style="946" customWidth="1"/>
    <col min="12804" max="12804" width="24.140625" style="946" customWidth="1"/>
    <col min="12805" max="12805" width="4.5703125" style="946" bestFit="1" customWidth="1"/>
    <col min="12806" max="13056" width="9.140625" style="946"/>
    <col min="13057" max="13057" width="6.85546875" style="946" customWidth="1"/>
    <col min="13058" max="13058" width="49.85546875" style="946" customWidth="1"/>
    <col min="13059" max="13059" width="21.5703125" style="946" customWidth="1"/>
    <col min="13060" max="13060" width="24.140625" style="946" customWidth="1"/>
    <col min="13061" max="13061" width="4.5703125" style="946" bestFit="1" customWidth="1"/>
    <col min="13062" max="13312" width="9.140625" style="946"/>
    <col min="13313" max="13313" width="6.85546875" style="946" customWidth="1"/>
    <col min="13314" max="13314" width="49.85546875" style="946" customWidth="1"/>
    <col min="13315" max="13315" width="21.5703125" style="946" customWidth="1"/>
    <col min="13316" max="13316" width="24.140625" style="946" customWidth="1"/>
    <col min="13317" max="13317" width="4.5703125" style="946" bestFit="1" customWidth="1"/>
    <col min="13318" max="13568" width="9.140625" style="946"/>
    <col min="13569" max="13569" width="6.85546875" style="946" customWidth="1"/>
    <col min="13570" max="13570" width="49.85546875" style="946" customWidth="1"/>
    <col min="13571" max="13571" width="21.5703125" style="946" customWidth="1"/>
    <col min="13572" max="13572" width="24.140625" style="946" customWidth="1"/>
    <col min="13573" max="13573" width="4.5703125" style="946" bestFit="1" customWidth="1"/>
    <col min="13574" max="13824" width="9.140625" style="946"/>
    <col min="13825" max="13825" width="6.85546875" style="946" customWidth="1"/>
    <col min="13826" max="13826" width="49.85546875" style="946" customWidth="1"/>
    <col min="13827" max="13827" width="21.5703125" style="946" customWidth="1"/>
    <col min="13828" max="13828" width="24.140625" style="946" customWidth="1"/>
    <col min="13829" max="13829" width="4.5703125" style="946" bestFit="1" customWidth="1"/>
    <col min="13830" max="14080" width="9.140625" style="946"/>
    <col min="14081" max="14081" width="6.85546875" style="946" customWidth="1"/>
    <col min="14082" max="14082" width="49.85546875" style="946" customWidth="1"/>
    <col min="14083" max="14083" width="21.5703125" style="946" customWidth="1"/>
    <col min="14084" max="14084" width="24.140625" style="946" customWidth="1"/>
    <col min="14085" max="14085" width="4.5703125" style="946" bestFit="1" customWidth="1"/>
    <col min="14086" max="14336" width="9.140625" style="946"/>
    <col min="14337" max="14337" width="6.85546875" style="946" customWidth="1"/>
    <col min="14338" max="14338" width="49.85546875" style="946" customWidth="1"/>
    <col min="14339" max="14339" width="21.5703125" style="946" customWidth="1"/>
    <col min="14340" max="14340" width="24.140625" style="946" customWidth="1"/>
    <col min="14341" max="14341" width="4.5703125" style="946" bestFit="1" customWidth="1"/>
    <col min="14342" max="14592" width="9.140625" style="946"/>
    <col min="14593" max="14593" width="6.85546875" style="946" customWidth="1"/>
    <col min="14594" max="14594" width="49.85546875" style="946" customWidth="1"/>
    <col min="14595" max="14595" width="21.5703125" style="946" customWidth="1"/>
    <col min="14596" max="14596" width="24.140625" style="946" customWidth="1"/>
    <col min="14597" max="14597" width="4.5703125" style="946" bestFit="1" customWidth="1"/>
    <col min="14598" max="14848" width="9.140625" style="946"/>
    <col min="14849" max="14849" width="6.85546875" style="946" customWidth="1"/>
    <col min="14850" max="14850" width="49.85546875" style="946" customWidth="1"/>
    <col min="14851" max="14851" width="21.5703125" style="946" customWidth="1"/>
    <col min="14852" max="14852" width="24.140625" style="946" customWidth="1"/>
    <col min="14853" max="14853" width="4.5703125" style="946" bestFit="1" customWidth="1"/>
    <col min="14854" max="15104" width="9.140625" style="946"/>
    <col min="15105" max="15105" width="6.85546875" style="946" customWidth="1"/>
    <col min="15106" max="15106" width="49.85546875" style="946" customWidth="1"/>
    <col min="15107" max="15107" width="21.5703125" style="946" customWidth="1"/>
    <col min="15108" max="15108" width="24.140625" style="946" customWidth="1"/>
    <col min="15109" max="15109" width="4.5703125" style="946" bestFit="1" customWidth="1"/>
    <col min="15110" max="15360" width="9.140625" style="946"/>
    <col min="15361" max="15361" width="6.85546875" style="946" customWidth="1"/>
    <col min="15362" max="15362" width="49.85546875" style="946" customWidth="1"/>
    <col min="15363" max="15363" width="21.5703125" style="946" customWidth="1"/>
    <col min="15364" max="15364" width="24.140625" style="946" customWidth="1"/>
    <col min="15365" max="15365" width="4.5703125" style="946" bestFit="1" customWidth="1"/>
    <col min="15366" max="15616" width="9.140625" style="946"/>
    <col min="15617" max="15617" width="6.85546875" style="946" customWidth="1"/>
    <col min="15618" max="15618" width="49.85546875" style="946" customWidth="1"/>
    <col min="15619" max="15619" width="21.5703125" style="946" customWidth="1"/>
    <col min="15620" max="15620" width="24.140625" style="946" customWidth="1"/>
    <col min="15621" max="15621" width="4.5703125" style="946" bestFit="1" customWidth="1"/>
    <col min="15622" max="15872" width="9.140625" style="946"/>
    <col min="15873" max="15873" width="6.85546875" style="946" customWidth="1"/>
    <col min="15874" max="15874" width="49.85546875" style="946" customWidth="1"/>
    <col min="15875" max="15875" width="21.5703125" style="946" customWidth="1"/>
    <col min="15876" max="15876" width="24.140625" style="946" customWidth="1"/>
    <col min="15877" max="15877" width="4.5703125" style="946" bestFit="1" customWidth="1"/>
    <col min="15878" max="16128" width="9.140625" style="946"/>
    <col min="16129" max="16129" width="6.85546875" style="946" customWidth="1"/>
    <col min="16130" max="16130" width="49.85546875" style="946" customWidth="1"/>
    <col min="16131" max="16131" width="21.5703125" style="946" customWidth="1"/>
    <col min="16132" max="16132" width="24.140625" style="946" customWidth="1"/>
    <col min="16133" max="16133" width="4.5703125" style="946" bestFit="1" customWidth="1"/>
    <col min="16134" max="16384" width="9.140625" style="946"/>
  </cols>
  <sheetData>
    <row r="1" spans="1:5">
      <c r="D1" s="947" t="s">
        <v>1283</v>
      </c>
    </row>
    <row r="2" spans="1:5">
      <c r="A2" s="1165" t="s">
        <v>1284</v>
      </c>
      <c r="B2" s="1165"/>
      <c r="C2" s="1165"/>
      <c r="D2" s="1165"/>
      <c r="E2" s="948"/>
    </row>
    <row r="3" spans="1:5">
      <c r="A3" s="1166" t="str">
        <f>'16. Thu SN'!A4:F4</f>
        <v>(Kèm theo Tờ trình số         /TTr-UBND ngày      tháng       năm 2023 của UBND tỉnh)</v>
      </c>
      <c r="B3" s="1166"/>
      <c r="C3" s="1166"/>
      <c r="D3" s="1166"/>
      <c r="E3" s="948"/>
    </row>
    <row r="4" spans="1:5">
      <c r="A4" s="949"/>
      <c r="B4" s="949"/>
      <c r="C4" s="949"/>
      <c r="D4" s="950" t="s">
        <v>67</v>
      </c>
    </row>
    <row r="5" spans="1:5" s="951" customFormat="1">
      <c r="A5" s="1167" t="s">
        <v>175</v>
      </c>
      <c r="B5" s="1170" t="s">
        <v>1285</v>
      </c>
      <c r="C5" s="1170" t="s">
        <v>1286</v>
      </c>
      <c r="D5" s="1170" t="s">
        <v>1287</v>
      </c>
    </row>
    <row r="6" spans="1:5" s="951" customFormat="1">
      <c r="A6" s="1168"/>
      <c r="B6" s="1171"/>
      <c r="C6" s="1171"/>
      <c r="D6" s="1171"/>
    </row>
    <row r="7" spans="1:5" s="951" customFormat="1">
      <c r="A7" s="1169"/>
      <c r="B7" s="1172"/>
      <c r="C7" s="1172"/>
      <c r="D7" s="1172"/>
      <c r="E7" s="952"/>
    </row>
    <row r="8" spans="1:5" ht="66">
      <c r="A8" s="953">
        <v>1</v>
      </c>
      <c r="B8" s="953" t="s">
        <v>1288</v>
      </c>
      <c r="C8" s="954" t="s">
        <v>1289</v>
      </c>
      <c r="D8" s="953">
        <v>2055</v>
      </c>
    </row>
    <row r="9" spans="1:5" ht="49.5">
      <c r="A9" s="953">
        <v>2</v>
      </c>
      <c r="B9" s="955" t="s">
        <v>1290</v>
      </c>
      <c r="C9" s="954" t="s">
        <v>1289</v>
      </c>
      <c r="D9" s="953">
        <v>1135</v>
      </c>
    </row>
    <row r="10" spans="1:5">
      <c r="A10" s="1163" t="s">
        <v>1291</v>
      </c>
      <c r="B10" s="1164"/>
      <c r="C10" s="1164"/>
      <c r="D10" s="956">
        <v>3190</v>
      </c>
    </row>
  </sheetData>
  <mergeCells count="7">
    <mergeCell ref="A10:C10"/>
    <mergeCell ref="A2:D2"/>
    <mergeCell ref="A3:D3"/>
    <mergeCell ref="A5:A7"/>
    <mergeCell ref="B5:B7"/>
    <mergeCell ref="C5:C7"/>
    <mergeCell ref="D5:D7"/>
  </mergeCells>
  <pageMargins left="0.9055118110236221" right="0.11811023622047245" top="0.35433070866141736"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7"/>
  <sheetViews>
    <sheetView topLeftCell="A32" zoomScale="85" zoomScaleNormal="85" workbookViewId="0">
      <selection activeCell="F50" sqref="F50:F53"/>
    </sheetView>
  </sheetViews>
  <sheetFormatPr defaultRowHeight="15"/>
  <cols>
    <col min="1" max="1" width="5.7109375" style="142" customWidth="1"/>
    <col min="2" max="2" width="47.7109375" style="142" customWidth="1"/>
    <col min="3" max="6" width="10.5703125" style="143" customWidth="1"/>
    <col min="7" max="8" width="8.28515625" style="143" customWidth="1"/>
    <col min="9" max="243" width="9.140625" style="142"/>
    <col min="244" max="244" width="5.7109375" style="142" customWidth="1"/>
    <col min="245" max="245" width="47.7109375" style="142" customWidth="1"/>
    <col min="246" max="247" width="0" style="142" hidden="1" customWidth="1"/>
    <col min="248" max="251" width="10.5703125" style="142" customWidth="1"/>
    <col min="252" max="253" width="8.28515625" style="142" customWidth="1"/>
    <col min="254" max="254" width="10.28515625" style="142" customWidth="1"/>
    <col min="255" max="255" width="10.5703125" style="142" bestFit="1" customWidth="1"/>
    <col min="256" max="256" width="13.7109375" style="142" bestFit="1" customWidth="1"/>
    <col min="257" max="257" width="11.28515625" style="142" bestFit="1" customWidth="1"/>
    <col min="258" max="499" width="9.140625" style="142"/>
    <col min="500" max="500" width="5.7109375" style="142" customWidth="1"/>
    <col min="501" max="501" width="47.7109375" style="142" customWidth="1"/>
    <col min="502" max="503" width="0" style="142" hidden="1" customWidth="1"/>
    <col min="504" max="507" width="10.5703125" style="142" customWidth="1"/>
    <col min="508" max="509" width="8.28515625" style="142" customWidth="1"/>
    <col min="510" max="510" width="10.28515625" style="142" customWidth="1"/>
    <col min="511" max="511" width="10.5703125" style="142" bestFit="1" customWidth="1"/>
    <col min="512" max="512" width="13.7109375" style="142" bestFit="1" customWidth="1"/>
    <col min="513" max="513" width="11.28515625" style="142" bestFit="1" customWidth="1"/>
    <col min="514" max="755" width="9.140625" style="142"/>
    <col min="756" max="756" width="5.7109375" style="142" customWidth="1"/>
    <col min="757" max="757" width="47.7109375" style="142" customWidth="1"/>
    <col min="758" max="759" width="0" style="142" hidden="1" customWidth="1"/>
    <col min="760" max="763" width="10.5703125" style="142" customWidth="1"/>
    <col min="764" max="765" width="8.28515625" style="142" customWidth="1"/>
    <col min="766" max="766" width="10.28515625" style="142" customWidth="1"/>
    <col min="767" max="767" width="10.5703125" style="142" bestFit="1" customWidth="1"/>
    <col min="768" max="768" width="13.7109375" style="142" bestFit="1" customWidth="1"/>
    <col min="769" max="769" width="11.28515625" style="142" bestFit="1" customWidth="1"/>
    <col min="770" max="1011" width="9.140625" style="142"/>
    <col min="1012" max="1012" width="5.7109375" style="142" customWidth="1"/>
    <col min="1013" max="1013" width="47.7109375" style="142" customWidth="1"/>
    <col min="1014" max="1015" width="0" style="142" hidden="1" customWidth="1"/>
    <col min="1016" max="1019" width="10.5703125" style="142" customWidth="1"/>
    <col min="1020" max="1021" width="8.28515625" style="142" customWidth="1"/>
    <col min="1022" max="1022" width="10.28515625" style="142" customWidth="1"/>
    <col min="1023" max="1023" width="10.5703125" style="142" bestFit="1" customWidth="1"/>
    <col min="1024" max="1024" width="13.7109375" style="142" bestFit="1" customWidth="1"/>
    <col min="1025" max="1025" width="11.28515625" style="142" bestFit="1" customWidth="1"/>
    <col min="1026" max="1267" width="9.140625" style="142"/>
    <col min="1268" max="1268" width="5.7109375" style="142" customWidth="1"/>
    <col min="1269" max="1269" width="47.7109375" style="142" customWidth="1"/>
    <col min="1270" max="1271" width="0" style="142" hidden="1" customWidth="1"/>
    <col min="1272" max="1275" width="10.5703125" style="142" customWidth="1"/>
    <col min="1276" max="1277" width="8.28515625" style="142" customWidth="1"/>
    <col min="1278" max="1278" width="10.28515625" style="142" customWidth="1"/>
    <col min="1279" max="1279" width="10.5703125" style="142" bestFit="1" customWidth="1"/>
    <col min="1280" max="1280" width="13.7109375" style="142" bestFit="1" customWidth="1"/>
    <col min="1281" max="1281" width="11.28515625" style="142" bestFit="1" customWidth="1"/>
    <col min="1282" max="1523" width="9.140625" style="142"/>
    <col min="1524" max="1524" width="5.7109375" style="142" customWidth="1"/>
    <col min="1525" max="1525" width="47.7109375" style="142" customWidth="1"/>
    <col min="1526" max="1527" width="0" style="142" hidden="1" customWidth="1"/>
    <col min="1528" max="1531" width="10.5703125" style="142" customWidth="1"/>
    <col min="1532" max="1533" width="8.28515625" style="142" customWidth="1"/>
    <col min="1534" max="1534" width="10.28515625" style="142" customWidth="1"/>
    <col min="1535" max="1535" width="10.5703125" style="142" bestFit="1" customWidth="1"/>
    <col min="1536" max="1536" width="13.7109375" style="142" bestFit="1" customWidth="1"/>
    <col min="1537" max="1537" width="11.28515625" style="142" bestFit="1" customWidth="1"/>
    <col min="1538" max="1779" width="9.140625" style="142"/>
    <col min="1780" max="1780" width="5.7109375" style="142" customWidth="1"/>
    <col min="1781" max="1781" width="47.7109375" style="142" customWidth="1"/>
    <col min="1782" max="1783" width="0" style="142" hidden="1" customWidth="1"/>
    <col min="1784" max="1787" width="10.5703125" style="142" customWidth="1"/>
    <col min="1788" max="1789" width="8.28515625" style="142" customWidth="1"/>
    <col min="1790" max="1790" width="10.28515625" style="142" customWidth="1"/>
    <col min="1791" max="1791" width="10.5703125" style="142" bestFit="1" customWidth="1"/>
    <col min="1792" max="1792" width="13.7109375" style="142" bestFit="1" customWidth="1"/>
    <col min="1793" max="1793" width="11.28515625" style="142" bestFit="1" customWidth="1"/>
    <col min="1794" max="2035" width="9.140625" style="142"/>
    <col min="2036" max="2036" width="5.7109375" style="142" customWidth="1"/>
    <col min="2037" max="2037" width="47.7109375" style="142" customWidth="1"/>
    <col min="2038" max="2039" width="0" style="142" hidden="1" customWidth="1"/>
    <col min="2040" max="2043" width="10.5703125" style="142" customWidth="1"/>
    <col min="2044" max="2045" width="8.28515625" style="142" customWidth="1"/>
    <col min="2046" max="2046" width="10.28515625" style="142" customWidth="1"/>
    <col min="2047" max="2047" width="10.5703125" style="142" bestFit="1" customWidth="1"/>
    <col min="2048" max="2048" width="13.7109375" style="142" bestFit="1" customWidth="1"/>
    <col min="2049" max="2049" width="11.28515625" style="142" bestFit="1" customWidth="1"/>
    <col min="2050" max="2291" width="9.140625" style="142"/>
    <col min="2292" max="2292" width="5.7109375" style="142" customWidth="1"/>
    <col min="2293" max="2293" width="47.7109375" style="142" customWidth="1"/>
    <col min="2294" max="2295" width="0" style="142" hidden="1" customWidth="1"/>
    <col min="2296" max="2299" width="10.5703125" style="142" customWidth="1"/>
    <col min="2300" max="2301" width="8.28515625" style="142" customWidth="1"/>
    <col min="2302" max="2302" width="10.28515625" style="142" customWidth="1"/>
    <col min="2303" max="2303" width="10.5703125" style="142" bestFit="1" customWidth="1"/>
    <col min="2304" max="2304" width="13.7109375" style="142" bestFit="1" customWidth="1"/>
    <col min="2305" max="2305" width="11.28515625" style="142" bestFit="1" customWidth="1"/>
    <col min="2306" max="2547" width="9.140625" style="142"/>
    <col min="2548" max="2548" width="5.7109375" style="142" customWidth="1"/>
    <col min="2549" max="2549" width="47.7109375" style="142" customWidth="1"/>
    <col min="2550" max="2551" width="0" style="142" hidden="1" customWidth="1"/>
    <col min="2552" max="2555" width="10.5703125" style="142" customWidth="1"/>
    <col min="2556" max="2557" width="8.28515625" style="142" customWidth="1"/>
    <col min="2558" max="2558" width="10.28515625" style="142" customWidth="1"/>
    <col min="2559" max="2559" width="10.5703125" style="142" bestFit="1" customWidth="1"/>
    <col min="2560" max="2560" width="13.7109375" style="142" bestFit="1" customWidth="1"/>
    <col min="2561" max="2561" width="11.28515625" style="142" bestFit="1" customWidth="1"/>
    <col min="2562" max="2803" width="9.140625" style="142"/>
    <col min="2804" max="2804" width="5.7109375" style="142" customWidth="1"/>
    <col min="2805" max="2805" width="47.7109375" style="142" customWidth="1"/>
    <col min="2806" max="2807" width="0" style="142" hidden="1" customWidth="1"/>
    <col min="2808" max="2811" width="10.5703125" style="142" customWidth="1"/>
    <col min="2812" max="2813" width="8.28515625" style="142" customWidth="1"/>
    <col min="2814" max="2814" width="10.28515625" style="142" customWidth="1"/>
    <col min="2815" max="2815" width="10.5703125" style="142" bestFit="1" customWidth="1"/>
    <col min="2816" max="2816" width="13.7109375" style="142" bestFit="1" customWidth="1"/>
    <col min="2817" max="2817" width="11.28515625" style="142" bestFit="1" customWidth="1"/>
    <col min="2818" max="3059" width="9.140625" style="142"/>
    <col min="3060" max="3060" width="5.7109375" style="142" customWidth="1"/>
    <col min="3061" max="3061" width="47.7109375" style="142" customWidth="1"/>
    <col min="3062" max="3063" width="0" style="142" hidden="1" customWidth="1"/>
    <col min="3064" max="3067" width="10.5703125" style="142" customWidth="1"/>
    <col min="3068" max="3069" width="8.28515625" style="142" customWidth="1"/>
    <col min="3070" max="3070" width="10.28515625" style="142" customWidth="1"/>
    <col min="3071" max="3071" width="10.5703125" style="142" bestFit="1" customWidth="1"/>
    <col min="3072" max="3072" width="13.7109375" style="142" bestFit="1" customWidth="1"/>
    <col min="3073" max="3073" width="11.28515625" style="142" bestFit="1" customWidth="1"/>
    <col min="3074" max="3315" width="9.140625" style="142"/>
    <col min="3316" max="3316" width="5.7109375" style="142" customWidth="1"/>
    <col min="3317" max="3317" width="47.7109375" style="142" customWidth="1"/>
    <col min="3318" max="3319" width="0" style="142" hidden="1" customWidth="1"/>
    <col min="3320" max="3323" width="10.5703125" style="142" customWidth="1"/>
    <col min="3324" max="3325" width="8.28515625" style="142" customWidth="1"/>
    <col min="3326" max="3326" width="10.28515625" style="142" customWidth="1"/>
    <col min="3327" max="3327" width="10.5703125" style="142" bestFit="1" customWidth="1"/>
    <col min="3328" max="3328" width="13.7109375" style="142" bestFit="1" customWidth="1"/>
    <col min="3329" max="3329" width="11.28515625" style="142" bestFit="1" customWidth="1"/>
    <col min="3330" max="3571" width="9.140625" style="142"/>
    <col min="3572" max="3572" width="5.7109375" style="142" customWidth="1"/>
    <col min="3573" max="3573" width="47.7109375" style="142" customWidth="1"/>
    <col min="3574" max="3575" width="0" style="142" hidden="1" customWidth="1"/>
    <col min="3576" max="3579" width="10.5703125" style="142" customWidth="1"/>
    <col min="3580" max="3581" width="8.28515625" style="142" customWidth="1"/>
    <col min="3582" max="3582" width="10.28515625" style="142" customWidth="1"/>
    <col min="3583" max="3583" width="10.5703125" style="142" bestFit="1" customWidth="1"/>
    <col min="3584" max="3584" width="13.7109375" style="142" bestFit="1" customWidth="1"/>
    <col min="3585" max="3585" width="11.28515625" style="142" bestFit="1" customWidth="1"/>
    <col min="3586" max="3827" width="9.140625" style="142"/>
    <col min="3828" max="3828" width="5.7109375" style="142" customWidth="1"/>
    <col min="3829" max="3829" width="47.7109375" style="142" customWidth="1"/>
    <col min="3830" max="3831" width="0" style="142" hidden="1" customWidth="1"/>
    <col min="3832" max="3835" width="10.5703125" style="142" customWidth="1"/>
    <col min="3836" max="3837" width="8.28515625" style="142" customWidth="1"/>
    <col min="3838" max="3838" width="10.28515625" style="142" customWidth="1"/>
    <col min="3839" max="3839" width="10.5703125" style="142" bestFit="1" customWidth="1"/>
    <col min="3840" max="3840" width="13.7109375" style="142" bestFit="1" customWidth="1"/>
    <col min="3841" max="3841" width="11.28515625" style="142" bestFit="1" customWidth="1"/>
    <col min="3842" max="4083" width="9.140625" style="142"/>
    <col min="4084" max="4084" width="5.7109375" style="142" customWidth="1"/>
    <col min="4085" max="4085" width="47.7109375" style="142" customWidth="1"/>
    <col min="4086" max="4087" width="0" style="142" hidden="1" customWidth="1"/>
    <col min="4088" max="4091" width="10.5703125" style="142" customWidth="1"/>
    <col min="4092" max="4093" width="8.28515625" style="142" customWidth="1"/>
    <col min="4094" max="4094" width="10.28515625" style="142" customWidth="1"/>
    <col min="4095" max="4095" width="10.5703125" style="142" bestFit="1" customWidth="1"/>
    <col min="4096" max="4096" width="13.7109375" style="142" bestFit="1" customWidth="1"/>
    <col min="4097" max="4097" width="11.28515625" style="142" bestFit="1" customWidth="1"/>
    <col min="4098" max="4339" width="9.140625" style="142"/>
    <col min="4340" max="4340" width="5.7109375" style="142" customWidth="1"/>
    <col min="4341" max="4341" width="47.7109375" style="142" customWidth="1"/>
    <col min="4342" max="4343" width="0" style="142" hidden="1" customWidth="1"/>
    <col min="4344" max="4347" width="10.5703125" style="142" customWidth="1"/>
    <col min="4348" max="4349" width="8.28515625" style="142" customWidth="1"/>
    <col min="4350" max="4350" width="10.28515625" style="142" customWidth="1"/>
    <col min="4351" max="4351" width="10.5703125" style="142" bestFit="1" customWidth="1"/>
    <col min="4352" max="4352" width="13.7109375" style="142" bestFit="1" customWidth="1"/>
    <col min="4353" max="4353" width="11.28515625" style="142" bestFit="1" customWidth="1"/>
    <col min="4354" max="4595" width="9.140625" style="142"/>
    <col min="4596" max="4596" width="5.7109375" style="142" customWidth="1"/>
    <col min="4597" max="4597" width="47.7109375" style="142" customWidth="1"/>
    <col min="4598" max="4599" width="0" style="142" hidden="1" customWidth="1"/>
    <col min="4600" max="4603" width="10.5703125" style="142" customWidth="1"/>
    <col min="4604" max="4605" width="8.28515625" style="142" customWidth="1"/>
    <col min="4606" max="4606" width="10.28515625" style="142" customWidth="1"/>
    <col min="4607" max="4607" width="10.5703125" style="142" bestFit="1" customWidth="1"/>
    <col min="4608" max="4608" width="13.7109375" style="142" bestFit="1" customWidth="1"/>
    <col min="4609" max="4609" width="11.28515625" style="142" bestFit="1" customWidth="1"/>
    <col min="4610" max="4851" width="9.140625" style="142"/>
    <col min="4852" max="4852" width="5.7109375" style="142" customWidth="1"/>
    <col min="4853" max="4853" width="47.7109375" style="142" customWidth="1"/>
    <col min="4854" max="4855" width="0" style="142" hidden="1" customWidth="1"/>
    <col min="4856" max="4859" width="10.5703125" style="142" customWidth="1"/>
    <col min="4860" max="4861" width="8.28515625" style="142" customWidth="1"/>
    <col min="4862" max="4862" width="10.28515625" style="142" customWidth="1"/>
    <col min="4863" max="4863" width="10.5703125" style="142" bestFit="1" customWidth="1"/>
    <col min="4864" max="4864" width="13.7109375" style="142" bestFit="1" customWidth="1"/>
    <col min="4865" max="4865" width="11.28515625" style="142" bestFit="1" customWidth="1"/>
    <col min="4866" max="5107" width="9.140625" style="142"/>
    <col min="5108" max="5108" width="5.7109375" style="142" customWidth="1"/>
    <col min="5109" max="5109" width="47.7109375" style="142" customWidth="1"/>
    <col min="5110" max="5111" width="0" style="142" hidden="1" customWidth="1"/>
    <col min="5112" max="5115" width="10.5703125" style="142" customWidth="1"/>
    <col min="5116" max="5117" width="8.28515625" style="142" customWidth="1"/>
    <col min="5118" max="5118" width="10.28515625" style="142" customWidth="1"/>
    <col min="5119" max="5119" width="10.5703125" style="142" bestFit="1" customWidth="1"/>
    <col min="5120" max="5120" width="13.7109375" style="142" bestFit="1" customWidth="1"/>
    <col min="5121" max="5121" width="11.28515625" style="142" bestFit="1" customWidth="1"/>
    <col min="5122" max="5363" width="9.140625" style="142"/>
    <col min="5364" max="5364" width="5.7109375" style="142" customWidth="1"/>
    <col min="5365" max="5365" width="47.7109375" style="142" customWidth="1"/>
    <col min="5366" max="5367" width="0" style="142" hidden="1" customWidth="1"/>
    <col min="5368" max="5371" width="10.5703125" style="142" customWidth="1"/>
    <col min="5372" max="5373" width="8.28515625" style="142" customWidth="1"/>
    <col min="5374" max="5374" width="10.28515625" style="142" customWidth="1"/>
    <col min="5375" max="5375" width="10.5703125" style="142" bestFit="1" customWidth="1"/>
    <col min="5376" max="5376" width="13.7109375" style="142" bestFit="1" customWidth="1"/>
    <col min="5377" max="5377" width="11.28515625" style="142" bestFit="1" customWidth="1"/>
    <col min="5378" max="5619" width="9.140625" style="142"/>
    <col min="5620" max="5620" width="5.7109375" style="142" customWidth="1"/>
    <col min="5621" max="5621" width="47.7109375" style="142" customWidth="1"/>
    <col min="5622" max="5623" width="0" style="142" hidden="1" customWidth="1"/>
    <col min="5624" max="5627" width="10.5703125" style="142" customWidth="1"/>
    <col min="5628" max="5629" width="8.28515625" style="142" customWidth="1"/>
    <col min="5630" max="5630" width="10.28515625" style="142" customWidth="1"/>
    <col min="5631" max="5631" width="10.5703125" style="142" bestFit="1" customWidth="1"/>
    <col min="5632" max="5632" width="13.7109375" style="142" bestFit="1" customWidth="1"/>
    <col min="5633" max="5633" width="11.28515625" style="142" bestFit="1" customWidth="1"/>
    <col min="5634" max="5875" width="9.140625" style="142"/>
    <col min="5876" max="5876" width="5.7109375" style="142" customWidth="1"/>
    <col min="5877" max="5877" width="47.7109375" style="142" customWidth="1"/>
    <col min="5878" max="5879" width="0" style="142" hidden="1" customWidth="1"/>
    <col min="5880" max="5883" width="10.5703125" style="142" customWidth="1"/>
    <col min="5884" max="5885" width="8.28515625" style="142" customWidth="1"/>
    <col min="5886" max="5886" width="10.28515625" style="142" customWidth="1"/>
    <col min="5887" max="5887" width="10.5703125" style="142" bestFit="1" customWidth="1"/>
    <col min="5888" max="5888" width="13.7109375" style="142" bestFit="1" customWidth="1"/>
    <col min="5889" max="5889" width="11.28515625" style="142" bestFit="1" customWidth="1"/>
    <col min="5890" max="6131" width="9.140625" style="142"/>
    <col min="6132" max="6132" width="5.7109375" style="142" customWidth="1"/>
    <col min="6133" max="6133" width="47.7109375" style="142" customWidth="1"/>
    <col min="6134" max="6135" width="0" style="142" hidden="1" customWidth="1"/>
    <col min="6136" max="6139" width="10.5703125" style="142" customWidth="1"/>
    <col min="6140" max="6141" width="8.28515625" style="142" customWidth="1"/>
    <col min="6142" max="6142" width="10.28515625" style="142" customWidth="1"/>
    <col min="6143" max="6143" width="10.5703125" style="142" bestFit="1" customWidth="1"/>
    <col min="6144" max="6144" width="13.7109375" style="142" bestFit="1" customWidth="1"/>
    <col min="6145" max="6145" width="11.28515625" style="142" bestFit="1" customWidth="1"/>
    <col min="6146" max="6387" width="9.140625" style="142"/>
    <col min="6388" max="6388" width="5.7109375" style="142" customWidth="1"/>
    <col min="6389" max="6389" width="47.7109375" style="142" customWidth="1"/>
    <col min="6390" max="6391" width="0" style="142" hidden="1" customWidth="1"/>
    <col min="6392" max="6395" width="10.5703125" style="142" customWidth="1"/>
    <col min="6396" max="6397" width="8.28515625" style="142" customWidth="1"/>
    <col min="6398" max="6398" width="10.28515625" style="142" customWidth="1"/>
    <col min="6399" max="6399" width="10.5703125" style="142" bestFit="1" customWidth="1"/>
    <col min="6400" max="6400" width="13.7109375" style="142" bestFit="1" customWidth="1"/>
    <col min="6401" max="6401" width="11.28515625" style="142" bestFit="1" customWidth="1"/>
    <col min="6402" max="6643" width="9.140625" style="142"/>
    <col min="6644" max="6644" width="5.7109375" style="142" customWidth="1"/>
    <col min="6645" max="6645" width="47.7109375" style="142" customWidth="1"/>
    <col min="6646" max="6647" width="0" style="142" hidden="1" customWidth="1"/>
    <col min="6648" max="6651" width="10.5703125" style="142" customWidth="1"/>
    <col min="6652" max="6653" width="8.28515625" style="142" customWidth="1"/>
    <col min="6654" max="6654" width="10.28515625" style="142" customWidth="1"/>
    <col min="6655" max="6655" width="10.5703125" style="142" bestFit="1" customWidth="1"/>
    <col min="6656" max="6656" width="13.7109375" style="142" bestFit="1" customWidth="1"/>
    <col min="6657" max="6657" width="11.28515625" style="142" bestFit="1" customWidth="1"/>
    <col min="6658" max="6899" width="9.140625" style="142"/>
    <col min="6900" max="6900" width="5.7109375" style="142" customWidth="1"/>
    <col min="6901" max="6901" width="47.7109375" style="142" customWidth="1"/>
    <col min="6902" max="6903" width="0" style="142" hidden="1" customWidth="1"/>
    <col min="6904" max="6907" width="10.5703125" style="142" customWidth="1"/>
    <col min="6908" max="6909" width="8.28515625" style="142" customWidth="1"/>
    <col min="6910" max="6910" width="10.28515625" style="142" customWidth="1"/>
    <col min="6911" max="6911" width="10.5703125" style="142" bestFit="1" customWidth="1"/>
    <col min="6912" max="6912" width="13.7109375" style="142" bestFit="1" customWidth="1"/>
    <col min="6913" max="6913" width="11.28515625" style="142" bestFit="1" customWidth="1"/>
    <col min="6914" max="7155" width="9.140625" style="142"/>
    <col min="7156" max="7156" width="5.7109375" style="142" customWidth="1"/>
    <col min="7157" max="7157" width="47.7109375" style="142" customWidth="1"/>
    <col min="7158" max="7159" width="0" style="142" hidden="1" customWidth="1"/>
    <col min="7160" max="7163" width="10.5703125" style="142" customWidth="1"/>
    <col min="7164" max="7165" width="8.28515625" style="142" customWidth="1"/>
    <col min="7166" max="7166" width="10.28515625" style="142" customWidth="1"/>
    <col min="7167" max="7167" width="10.5703125" style="142" bestFit="1" customWidth="1"/>
    <col min="7168" max="7168" width="13.7109375" style="142" bestFit="1" customWidth="1"/>
    <col min="7169" max="7169" width="11.28515625" style="142" bestFit="1" customWidth="1"/>
    <col min="7170" max="7411" width="9.140625" style="142"/>
    <col min="7412" max="7412" width="5.7109375" style="142" customWidth="1"/>
    <col min="7413" max="7413" width="47.7109375" style="142" customWidth="1"/>
    <col min="7414" max="7415" width="0" style="142" hidden="1" customWidth="1"/>
    <col min="7416" max="7419" width="10.5703125" style="142" customWidth="1"/>
    <col min="7420" max="7421" width="8.28515625" style="142" customWidth="1"/>
    <col min="7422" max="7422" width="10.28515625" style="142" customWidth="1"/>
    <col min="7423" max="7423" width="10.5703125" style="142" bestFit="1" customWidth="1"/>
    <col min="7424" max="7424" width="13.7109375" style="142" bestFit="1" customWidth="1"/>
    <col min="7425" max="7425" width="11.28515625" style="142" bestFit="1" customWidth="1"/>
    <col min="7426" max="7667" width="9.140625" style="142"/>
    <col min="7668" max="7668" width="5.7109375" style="142" customWidth="1"/>
    <col min="7669" max="7669" width="47.7109375" style="142" customWidth="1"/>
    <col min="7670" max="7671" width="0" style="142" hidden="1" customWidth="1"/>
    <col min="7672" max="7675" width="10.5703125" style="142" customWidth="1"/>
    <col min="7676" max="7677" width="8.28515625" style="142" customWidth="1"/>
    <col min="7678" max="7678" width="10.28515625" style="142" customWidth="1"/>
    <col min="7679" max="7679" width="10.5703125" style="142" bestFit="1" customWidth="1"/>
    <col min="7680" max="7680" width="13.7109375" style="142" bestFit="1" customWidth="1"/>
    <col min="7681" max="7681" width="11.28515625" style="142" bestFit="1" customWidth="1"/>
    <col min="7682" max="7923" width="9.140625" style="142"/>
    <col min="7924" max="7924" width="5.7109375" style="142" customWidth="1"/>
    <col min="7925" max="7925" width="47.7109375" style="142" customWidth="1"/>
    <col min="7926" max="7927" width="0" style="142" hidden="1" customWidth="1"/>
    <col min="7928" max="7931" width="10.5703125" style="142" customWidth="1"/>
    <col min="7932" max="7933" width="8.28515625" style="142" customWidth="1"/>
    <col min="7934" max="7934" width="10.28515625" style="142" customWidth="1"/>
    <col min="7935" max="7935" width="10.5703125" style="142" bestFit="1" customWidth="1"/>
    <col min="7936" max="7936" width="13.7109375" style="142" bestFit="1" customWidth="1"/>
    <col min="7937" max="7937" width="11.28515625" style="142" bestFit="1" customWidth="1"/>
    <col min="7938" max="8179" width="9.140625" style="142"/>
    <col min="8180" max="8180" width="5.7109375" style="142" customWidth="1"/>
    <col min="8181" max="8181" width="47.7109375" style="142" customWidth="1"/>
    <col min="8182" max="8183" width="0" style="142" hidden="1" customWidth="1"/>
    <col min="8184" max="8187" width="10.5703125" style="142" customWidth="1"/>
    <col min="8188" max="8189" width="8.28515625" style="142" customWidth="1"/>
    <col min="8190" max="8190" width="10.28515625" style="142" customWidth="1"/>
    <col min="8191" max="8191" width="10.5703125" style="142" bestFit="1" customWidth="1"/>
    <col min="8192" max="8192" width="13.7109375" style="142" bestFit="1" customWidth="1"/>
    <col min="8193" max="8193" width="11.28515625" style="142" bestFit="1" customWidth="1"/>
    <col min="8194" max="8435" width="9.140625" style="142"/>
    <col min="8436" max="8436" width="5.7109375" style="142" customWidth="1"/>
    <col min="8437" max="8437" width="47.7109375" style="142" customWidth="1"/>
    <col min="8438" max="8439" width="0" style="142" hidden="1" customWidth="1"/>
    <col min="8440" max="8443" width="10.5703125" style="142" customWidth="1"/>
    <col min="8444" max="8445" width="8.28515625" style="142" customWidth="1"/>
    <col min="8446" max="8446" width="10.28515625" style="142" customWidth="1"/>
    <col min="8447" max="8447" width="10.5703125" style="142" bestFit="1" customWidth="1"/>
    <col min="8448" max="8448" width="13.7109375" style="142" bestFit="1" customWidth="1"/>
    <col min="8449" max="8449" width="11.28515625" style="142" bestFit="1" customWidth="1"/>
    <col min="8450" max="8691" width="9.140625" style="142"/>
    <col min="8692" max="8692" width="5.7109375" style="142" customWidth="1"/>
    <col min="8693" max="8693" width="47.7109375" style="142" customWidth="1"/>
    <col min="8694" max="8695" width="0" style="142" hidden="1" customWidth="1"/>
    <col min="8696" max="8699" width="10.5703125" style="142" customWidth="1"/>
    <col min="8700" max="8701" width="8.28515625" style="142" customWidth="1"/>
    <col min="8702" max="8702" width="10.28515625" style="142" customWidth="1"/>
    <col min="8703" max="8703" width="10.5703125" style="142" bestFit="1" customWidth="1"/>
    <col min="8704" max="8704" width="13.7109375" style="142" bestFit="1" customWidth="1"/>
    <col min="8705" max="8705" width="11.28515625" style="142" bestFit="1" customWidth="1"/>
    <col min="8706" max="8947" width="9.140625" style="142"/>
    <col min="8948" max="8948" width="5.7109375" style="142" customWidth="1"/>
    <col min="8949" max="8949" width="47.7109375" style="142" customWidth="1"/>
    <col min="8950" max="8951" width="0" style="142" hidden="1" customWidth="1"/>
    <col min="8952" max="8955" width="10.5703125" style="142" customWidth="1"/>
    <col min="8956" max="8957" width="8.28515625" style="142" customWidth="1"/>
    <col min="8958" max="8958" width="10.28515625" style="142" customWidth="1"/>
    <col min="8959" max="8959" width="10.5703125" style="142" bestFit="1" customWidth="1"/>
    <col min="8960" max="8960" width="13.7109375" style="142" bestFit="1" customWidth="1"/>
    <col min="8961" max="8961" width="11.28515625" style="142" bestFit="1" customWidth="1"/>
    <col min="8962" max="9203" width="9.140625" style="142"/>
    <col min="9204" max="9204" width="5.7109375" style="142" customWidth="1"/>
    <col min="9205" max="9205" width="47.7109375" style="142" customWidth="1"/>
    <col min="9206" max="9207" width="0" style="142" hidden="1" customWidth="1"/>
    <col min="9208" max="9211" width="10.5703125" style="142" customWidth="1"/>
    <col min="9212" max="9213" width="8.28515625" style="142" customWidth="1"/>
    <col min="9214" max="9214" width="10.28515625" style="142" customWidth="1"/>
    <col min="9215" max="9215" width="10.5703125" style="142" bestFit="1" customWidth="1"/>
    <col min="9216" max="9216" width="13.7109375" style="142" bestFit="1" customWidth="1"/>
    <col min="9217" max="9217" width="11.28515625" style="142" bestFit="1" customWidth="1"/>
    <col min="9218" max="9459" width="9.140625" style="142"/>
    <col min="9460" max="9460" width="5.7109375" style="142" customWidth="1"/>
    <col min="9461" max="9461" width="47.7109375" style="142" customWidth="1"/>
    <col min="9462" max="9463" width="0" style="142" hidden="1" customWidth="1"/>
    <col min="9464" max="9467" width="10.5703125" style="142" customWidth="1"/>
    <col min="9468" max="9469" width="8.28515625" style="142" customWidth="1"/>
    <col min="9470" max="9470" width="10.28515625" style="142" customWidth="1"/>
    <col min="9471" max="9471" width="10.5703125" style="142" bestFit="1" customWidth="1"/>
    <col min="9472" max="9472" width="13.7109375" style="142" bestFit="1" customWidth="1"/>
    <col min="9473" max="9473" width="11.28515625" style="142" bestFit="1" customWidth="1"/>
    <col min="9474" max="9715" width="9.140625" style="142"/>
    <col min="9716" max="9716" width="5.7109375" style="142" customWidth="1"/>
    <col min="9717" max="9717" width="47.7109375" style="142" customWidth="1"/>
    <col min="9718" max="9719" width="0" style="142" hidden="1" customWidth="1"/>
    <col min="9720" max="9723" width="10.5703125" style="142" customWidth="1"/>
    <col min="9724" max="9725" width="8.28515625" style="142" customWidth="1"/>
    <col min="9726" max="9726" width="10.28515625" style="142" customWidth="1"/>
    <col min="9727" max="9727" width="10.5703125" style="142" bestFit="1" customWidth="1"/>
    <col min="9728" max="9728" width="13.7109375" style="142" bestFit="1" customWidth="1"/>
    <col min="9729" max="9729" width="11.28515625" style="142" bestFit="1" customWidth="1"/>
    <col min="9730" max="9971" width="9.140625" style="142"/>
    <col min="9972" max="9972" width="5.7109375" style="142" customWidth="1"/>
    <col min="9973" max="9973" width="47.7109375" style="142" customWidth="1"/>
    <col min="9974" max="9975" width="0" style="142" hidden="1" customWidth="1"/>
    <col min="9976" max="9979" width="10.5703125" style="142" customWidth="1"/>
    <col min="9980" max="9981" width="8.28515625" style="142" customWidth="1"/>
    <col min="9982" max="9982" width="10.28515625" style="142" customWidth="1"/>
    <col min="9983" max="9983" width="10.5703125" style="142" bestFit="1" customWidth="1"/>
    <col min="9984" max="9984" width="13.7109375" style="142" bestFit="1" customWidth="1"/>
    <col min="9985" max="9985" width="11.28515625" style="142" bestFit="1" customWidth="1"/>
    <col min="9986" max="10227" width="9.140625" style="142"/>
    <col min="10228" max="10228" width="5.7109375" style="142" customWidth="1"/>
    <col min="10229" max="10229" width="47.7109375" style="142" customWidth="1"/>
    <col min="10230" max="10231" width="0" style="142" hidden="1" customWidth="1"/>
    <col min="10232" max="10235" width="10.5703125" style="142" customWidth="1"/>
    <col min="10236" max="10237" width="8.28515625" style="142" customWidth="1"/>
    <col min="10238" max="10238" width="10.28515625" style="142" customWidth="1"/>
    <col min="10239" max="10239" width="10.5703125" style="142" bestFit="1" customWidth="1"/>
    <col min="10240" max="10240" width="13.7109375" style="142" bestFit="1" customWidth="1"/>
    <col min="10241" max="10241" width="11.28515625" style="142" bestFit="1" customWidth="1"/>
    <col min="10242" max="10483" width="9.140625" style="142"/>
    <col min="10484" max="10484" width="5.7109375" style="142" customWidth="1"/>
    <col min="10485" max="10485" width="47.7109375" style="142" customWidth="1"/>
    <col min="10486" max="10487" width="0" style="142" hidden="1" customWidth="1"/>
    <col min="10488" max="10491" width="10.5703125" style="142" customWidth="1"/>
    <col min="10492" max="10493" width="8.28515625" style="142" customWidth="1"/>
    <col min="10494" max="10494" width="10.28515625" style="142" customWidth="1"/>
    <col min="10495" max="10495" width="10.5703125" style="142" bestFit="1" customWidth="1"/>
    <col min="10496" max="10496" width="13.7109375" style="142" bestFit="1" customWidth="1"/>
    <col min="10497" max="10497" width="11.28515625" style="142" bestFit="1" customWidth="1"/>
    <col min="10498" max="10739" width="9.140625" style="142"/>
    <col min="10740" max="10740" width="5.7109375" style="142" customWidth="1"/>
    <col min="10741" max="10741" width="47.7109375" style="142" customWidth="1"/>
    <col min="10742" max="10743" width="0" style="142" hidden="1" customWidth="1"/>
    <col min="10744" max="10747" width="10.5703125" style="142" customWidth="1"/>
    <col min="10748" max="10749" width="8.28515625" style="142" customWidth="1"/>
    <col min="10750" max="10750" width="10.28515625" style="142" customWidth="1"/>
    <col min="10751" max="10751" width="10.5703125" style="142" bestFit="1" customWidth="1"/>
    <col min="10752" max="10752" width="13.7109375" style="142" bestFit="1" customWidth="1"/>
    <col min="10753" max="10753" width="11.28515625" style="142" bestFit="1" customWidth="1"/>
    <col min="10754" max="10995" width="9.140625" style="142"/>
    <col min="10996" max="10996" width="5.7109375" style="142" customWidth="1"/>
    <col min="10997" max="10997" width="47.7109375" style="142" customWidth="1"/>
    <col min="10998" max="10999" width="0" style="142" hidden="1" customWidth="1"/>
    <col min="11000" max="11003" width="10.5703125" style="142" customWidth="1"/>
    <col min="11004" max="11005" width="8.28515625" style="142" customWidth="1"/>
    <col min="11006" max="11006" width="10.28515625" style="142" customWidth="1"/>
    <col min="11007" max="11007" width="10.5703125" style="142" bestFit="1" customWidth="1"/>
    <col min="11008" max="11008" width="13.7109375" style="142" bestFit="1" customWidth="1"/>
    <col min="11009" max="11009" width="11.28515625" style="142" bestFit="1" customWidth="1"/>
    <col min="11010" max="11251" width="9.140625" style="142"/>
    <col min="11252" max="11252" width="5.7109375" style="142" customWidth="1"/>
    <col min="11253" max="11253" width="47.7109375" style="142" customWidth="1"/>
    <col min="11254" max="11255" width="0" style="142" hidden="1" customWidth="1"/>
    <col min="11256" max="11259" width="10.5703125" style="142" customWidth="1"/>
    <col min="11260" max="11261" width="8.28515625" style="142" customWidth="1"/>
    <col min="11262" max="11262" width="10.28515625" style="142" customWidth="1"/>
    <col min="11263" max="11263" width="10.5703125" style="142" bestFit="1" customWidth="1"/>
    <col min="11264" max="11264" width="13.7109375" style="142" bestFit="1" customWidth="1"/>
    <col min="11265" max="11265" width="11.28515625" style="142" bestFit="1" customWidth="1"/>
    <col min="11266" max="11507" width="9.140625" style="142"/>
    <col min="11508" max="11508" width="5.7109375" style="142" customWidth="1"/>
    <col min="11509" max="11509" width="47.7109375" style="142" customWidth="1"/>
    <col min="11510" max="11511" width="0" style="142" hidden="1" customWidth="1"/>
    <col min="11512" max="11515" width="10.5703125" style="142" customWidth="1"/>
    <col min="11516" max="11517" width="8.28515625" style="142" customWidth="1"/>
    <col min="11518" max="11518" width="10.28515625" style="142" customWidth="1"/>
    <col min="11519" max="11519" width="10.5703125" style="142" bestFit="1" customWidth="1"/>
    <col min="11520" max="11520" width="13.7109375" style="142" bestFit="1" customWidth="1"/>
    <col min="11521" max="11521" width="11.28515625" style="142" bestFit="1" customWidth="1"/>
    <col min="11522" max="11763" width="9.140625" style="142"/>
    <col min="11764" max="11764" width="5.7109375" style="142" customWidth="1"/>
    <col min="11765" max="11765" width="47.7109375" style="142" customWidth="1"/>
    <col min="11766" max="11767" width="0" style="142" hidden="1" customWidth="1"/>
    <col min="11768" max="11771" width="10.5703125" style="142" customWidth="1"/>
    <col min="11772" max="11773" width="8.28515625" style="142" customWidth="1"/>
    <col min="11774" max="11774" width="10.28515625" style="142" customWidth="1"/>
    <col min="11775" max="11775" width="10.5703125" style="142" bestFit="1" customWidth="1"/>
    <col min="11776" max="11776" width="13.7109375" style="142" bestFit="1" customWidth="1"/>
    <col min="11777" max="11777" width="11.28515625" style="142" bestFit="1" customWidth="1"/>
    <col min="11778" max="12019" width="9.140625" style="142"/>
    <col min="12020" max="12020" width="5.7109375" style="142" customWidth="1"/>
    <col min="12021" max="12021" width="47.7109375" style="142" customWidth="1"/>
    <col min="12022" max="12023" width="0" style="142" hidden="1" customWidth="1"/>
    <col min="12024" max="12027" width="10.5703125" style="142" customWidth="1"/>
    <col min="12028" max="12029" width="8.28515625" style="142" customWidth="1"/>
    <col min="12030" max="12030" width="10.28515625" style="142" customWidth="1"/>
    <col min="12031" max="12031" width="10.5703125" style="142" bestFit="1" customWidth="1"/>
    <col min="12032" max="12032" width="13.7109375" style="142" bestFit="1" customWidth="1"/>
    <col min="12033" max="12033" width="11.28515625" style="142" bestFit="1" customWidth="1"/>
    <col min="12034" max="12275" width="9.140625" style="142"/>
    <col min="12276" max="12276" width="5.7109375" style="142" customWidth="1"/>
    <col min="12277" max="12277" width="47.7109375" style="142" customWidth="1"/>
    <col min="12278" max="12279" width="0" style="142" hidden="1" customWidth="1"/>
    <col min="12280" max="12283" width="10.5703125" style="142" customWidth="1"/>
    <col min="12284" max="12285" width="8.28515625" style="142" customWidth="1"/>
    <col min="12286" max="12286" width="10.28515625" style="142" customWidth="1"/>
    <col min="12287" max="12287" width="10.5703125" style="142" bestFit="1" customWidth="1"/>
    <col min="12288" max="12288" width="13.7109375" style="142" bestFit="1" customWidth="1"/>
    <col min="12289" max="12289" width="11.28515625" style="142" bestFit="1" customWidth="1"/>
    <col min="12290" max="12531" width="9.140625" style="142"/>
    <col min="12532" max="12532" width="5.7109375" style="142" customWidth="1"/>
    <col min="12533" max="12533" width="47.7109375" style="142" customWidth="1"/>
    <col min="12534" max="12535" width="0" style="142" hidden="1" customWidth="1"/>
    <col min="12536" max="12539" width="10.5703125" style="142" customWidth="1"/>
    <col min="12540" max="12541" width="8.28515625" style="142" customWidth="1"/>
    <col min="12542" max="12542" width="10.28515625" style="142" customWidth="1"/>
    <col min="12543" max="12543" width="10.5703125" style="142" bestFit="1" customWidth="1"/>
    <col min="12544" max="12544" width="13.7109375" style="142" bestFit="1" customWidth="1"/>
    <col min="12545" max="12545" width="11.28515625" style="142" bestFit="1" customWidth="1"/>
    <col min="12546" max="12787" width="9.140625" style="142"/>
    <col min="12788" max="12788" width="5.7109375" style="142" customWidth="1"/>
    <col min="12789" max="12789" width="47.7109375" style="142" customWidth="1"/>
    <col min="12790" max="12791" width="0" style="142" hidden="1" customWidth="1"/>
    <col min="12792" max="12795" width="10.5703125" style="142" customWidth="1"/>
    <col min="12796" max="12797" width="8.28515625" style="142" customWidth="1"/>
    <col min="12798" max="12798" width="10.28515625" style="142" customWidth="1"/>
    <col min="12799" max="12799" width="10.5703125" style="142" bestFit="1" customWidth="1"/>
    <col min="12800" max="12800" width="13.7109375" style="142" bestFit="1" customWidth="1"/>
    <col min="12801" max="12801" width="11.28515625" style="142" bestFit="1" customWidth="1"/>
    <col min="12802" max="13043" width="9.140625" style="142"/>
    <col min="13044" max="13044" width="5.7109375" style="142" customWidth="1"/>
    <col min="13045" max="13045" width="47.7109375" style="142" customWidth="1"/>
    <col min="13046" max="13047" width="0" style="142" hidden="1" customWidth="1"/>
    <col min="13048" max="13051" width="10.5703125" style="142" customWidth="1"/>
    <col min="13052" max="13053" width="8.28515625" style="142" customWidth="1"/>
    <col min="13054" max="13054" width="10.28515625" style="142" customWidth="1"/>
    <col min="13055" max="13055" width="10.5703125" style="142" bestFit="1" customWidth="1"/>
    <col min="13056" max="13056" width="13.7109375" style="142" bestFit="1" customWidth="1"/>
    <col min="13057" max="13057" width="11.28515625" style="142" bestFit="1" customWidth="1"/>
    <col min="13058" max="13299" width="9.140625" style="142"/>
    <col min="13300" max="13300" width="5.7109375" style="142" customWidth="1"/>
    <col min="13301" max="13301" width="47.7109375" style="142" customWidth="1"/>
    <col min="13302" max="13303" width="0" style="142" hidden="1" customWidth="1"/>
    <col min="13304" max="13307" width="10.5703125" style="142" customWidth="1"/>
    <col min="13308" max="13309" width="8.28515625" style="142" customWidth="1"/>
    <col min="13310" max="13310" width="10.28515625" style="142" customWidth="1"/>
    <col min="13311" max="13311" width="10.5703125" style="142" bestFit="1" customWidth="1"/>
    <col min="13312" max="13312" width="13.7109375" style="142" bestFit="1" customWidth="1"/>
    <col min="13313" max="13313" width="11.28515625" style="142" bestFit="1" customWidth="1"/>
    <col min="13314" max="13555" width="9.140625" style="142"/>
    <col min="13556" max="13556" width="5.7109375" style="142" customWidth="1"/>
    <col min="13557" max="13557" width="47.7109375" style="142" customWidth="1"/>
    <col min="13558" max="13559" width="0" style="142" hidden="1" customWidth="1"/>
    <col min="13560" max="13563" width="10.5703125" style="142" customWidth="1"/>
    <col min="13564" max="13565" width="8.28515625" style="142" customWidth="1"/>
    <col min="13566" max="13566" width="10.28515625" style="142" customWidth="1"/>
    <col min="13567" max="13567" width="10.5703125" style="142" bestFit="1" customWidth="1"/>
    <col min="13568" max="13568" width="13.7109375" style="142" bestFit="1" customWidth="1"/>
    <col min="13569" max="13569" width="11.28515625" style="142" bestFit="1" customWidth="1"/>
    <col min="13570" max="13811" width="9.140625" style="142"/>
    <col min="13812" max="13812" width="5.7109375" style="142" customWidth="1"/>
    <col min="13813" max="13813" width="47.7109375" style="142" customWidth="1"/>
    <col min="13814" max="13815" width="0" style="142" hidden="1" customWidth="1"/>
    <col min="13816" max="13819" width="10.5703125" style="142" customWidth="1"/>
    <col min="13820" max="13821" width="8.28515625" style="142" customWidth="1"/>
    <col min="13822" max="13822" width="10.28515625" style="142" customWidth="1"/>
    <col min="13823" max="13823" width="10.5703125" style="142" bestFit="1" customWidth="1"/>
    <col min="13824" max="13824" width="13.7109375" style="142" bestFit="1" customWidth="1"/>
    <col min="13825" max="13825" width="11.28515625" style="142" bestFit="1" customWidth="1"/>
    <col min="13826" max="14067" width="9.140625" style="142"/>
    <col min="14068" max="14068" width="5.7109375" style="142" customWidth="1"/>
    <col min="14069" max="14069" width="47.7109375" style="142" customWidth="1"/>
    <col min="14070" max="14071" width="0" style="142" hidden="1" customWidth="1"/>
    <col min="14072" max="14075" width="10.5703125" style="142" customWidth="1"/>
    <col min="14076" max="14077" width="8.28515625" style="142" customWidth="1"/>
    <col min="14078" max="14078" width="10.28515625" style="142" customWidth="1"/>
    <col min="14079" max="14079" width="10.5703125" style="142" bestFit="1" customWidth="1"/>
    <col min="14080" max="14080" width="13.7109375" style="142" bestFit="1" customWidth="1"/>
    <col min="14081" max="14081" width="11.28515625" style="142" bestFit="1" customWidth="1"/>
    <col min="14082" max="14323" width="9.140625" style="142"/>
    <col min="14324" max="14324" width="5.7109375" style="142" customWidth="1"/>
    <col min="14325" max="14325" width="47.7109375" style="142" customWidth="1"/>
    <col min="14326" max="14327" width="0" style="142" hidden="1" customWidth="1"/>
    <col min="14328" max="14331" width="10.5703125" style="142" customWidth="1"/>
    <col min="14332" max="14333" width="8.28515625" style="142" customWidth="1"/>
    <col min="14334" max="14334" width="10.28515625" style="142" customWidth="1"/>
    <col min="14335" max="14335" width="10.5703125" style="142" bestFit="1" customWidth="1"/>
    <col min="14336" max="14336" width="13.7109375" style="142" bestFit="1" customWidth="1"/>
    <col min="14337" max="14337" width="11.28515625" style="142" bestFit="1" customWidth="1"/>
    <col min="14338" max="14579" width="9.140625" style="142"/>
    <col min="14580" max="14580" width="5.7109375" style="142" customWidth="1"/>
    <col min="14581" max="14581" width="47.7109375" style="142" customWidth="1"/>
    <col min="14582" max="14583" width="0" style="142" hidden="1" customWidth="1"/>
    <col min="14584" max="14587" width="10.5703125" style="142" customWidth="1"/>
    <col min="14588" max="14589" width="8.28515625" style="142" customWidth="1"/>
    <col min="14590" max="14590" width="10.28515625" style="142" customWidth="1"/>
    <col min="14591" max="14591" width="10.5703125" style="142" bestFit="1" customWidth="1"/>
    <col min="14592" max="14592" width="13.7109375" style="142" bestFit="1" customWidth="1"/>
    <col min="14593" max="14593" width="11.28515625" style="142" bestFit="1" customWidth="1"/>
    <col min="14594" max="14835" width="9.140625" style="142"/>
    <col min="14836" max="14836" width="5.7109375" style="142" customWidth="1"/>
    <col min="14837" max="14837" width="47.7109375" style="142" customWidth="1"/>
    <col min="14838" max="14839" width="0" style="142" hidden="1" customWidth="1"/>
    <col min="14840" max="14843" width="10.5703125" style="142" customWidth="1"/>
    <col min="14844" max="14845" width="8.28515625" style="142" customWidth="1"/>
    <col min="14846" max="14846" width="10.28515625" style="142" customWidth="1"/>
    <col min="14847" max="14847" width="10.5703125" style="142" bestFit="1" customWidth="1"/>
    <col min="14848" max="14848" width="13.7109375" style="142" bestFit="1" customWidth="1"/>
    <col min="14849" max="14849" width="11.28515625" style="142" bestFit="1" customWidth="1"/>
    <col min="14850" max="15091" width="9.140625" style="142"/>
    <col min="15092" max="15092" width="5.7109375" style="142" customWidth="1"/>
    <col min="15093" max="15093" width="47.7109375" style="142" customWidth="1"/>
    <col min="15094" max="15095" width="0" style="142" hidden="1" customWidth="1"/>
    <col min="15096" max="15099" width="10.5703125" style="142" customWidth="1"/>
    <col min="15100" max="15101" width="8.28515625" style="142" customWidth="1"/>
    <col min="15102" max="15102" width="10.28515625" style="142" customWidth="1"/>
    <col min="15103" max="15103" width="10.5703125" style="142" bestFit="1" customWidth="1"/>
    <col min="15104" max="15104" width="13.7109375" style="142" bestFit="1" customWidth="1"/>
    <col min="15105" max="15105" width="11.28515625" style="142" bestFit="1" customWidth="1"/>
    <col min="15106" max="15347" width="9.140625" style="142"/>
    <col min="15348" max="15348" width="5.7109375" style="142" customWidth="1"/>
    <col min="15349" max="15349" width="47.7109375" style="142" customWidth="1"/>
    <col min="15350" max="15351" width="0" style="142" hidden="1" customWidth="1"/>
    <col min="15352" max="15355" width="10.5703125" style="142" customWidth="1"/>
    <col min="15356" max="15357" width="8.28515625" style="142" customWidth="1"/>
    <col min="15358" max="15358" width="10.28515625" style="142" customWidth="1"/>
    <col min="15359" max="15359" width="10.5703125" style="142" bestFit="1" customWidth="1"/>
    <col min="15360" max="15360" width="13.7109375" style="142" bestFit="1" customWidth="1"/>
    <col min="15361" max="15361" width="11.28515625" style="142" bestFit="1" customWidth="1"/>
    <col min="15362" max="15603" width="9.140625" style="142"/>
    <col min="15604" max="15604" width="5.7109375" style="142" customWidth="1"/>
    <col min="15605" max="15605" width="47.7109375" style="142" customWidth="1"/>
    <col min="15606" max="15607" width="0" style="142" hidden="1" customWidth="1"/>
    <col min="15608" max="15611" width="10.5703125" style="142" customWidth="1"/>
    <col min="15612" max="15613" width="8.28515625" style="142" customWidth="1"/>
    <col min="15614" max="15614" width="10.28515625" style="142" customWidth="1"/>
    <col min="15615" max="15615" width="10.5703125" style="142" bestFit="1" customWidth="1"/>
    <col min="15616" max="15616" width="13.7109375" style="142" bestFit="1" customWidth="1"/>
    <col min="15617" max="15617" width="11.28515625" style="142" bestFit="1" customWidth="1"/>
    <col min="15618" max="15859" width="9.140625" style="142"/>
    <col min="15860" max="15860" width="5.7109375" style="142" customWidth="1"/>
    <col min="15861" max="15861" width="47.7109375" style="142" customWidth="1"/>
    <col min="15862" max="15863" width="0" style="142" hidden="1" customWidth="1"/>
    <col min="15864" max="15867" width="10.5703125" style="142" customWidth="1"/>
    <col min="15868" max="15869" width="8.28515625" style="142" customWidth="1"/>
    <col min="15870" max="15870" width="10.28515625" style="142" customWidth="1"/>
    <col min="15871" max="15871" width="10.5703125" style="142" bestFit="1" customWidth="1"/>
    <col min="15872" max="15872" width="13.7109375" style="142" bestFit="1" customWidth="1"/>
    <col min="15873" max="15873" width="11.28515625" style="142" bestFit="1" customWidth="1"/>
    <col min="15874" max="16115" width="9.140625" style="142"/>
    <col min="16116" max="16116" width="5.7109375" style="142" customWidth="1"/>
    <col min="16117" max="16117" width="47.7109375" style="142" customWidth="1"/>
    <col min="16118" max="16119" width="0" style="142" hidden="1" customWidth="1"/>
    <col min="16120" max="16123" width="10.5703125" style="142" customWidth="1"/>
    <col min="16124" max="16125" width="8.28515625" style="142" customWidth="1"/>
    <col min="16126" max="16126" width="10.28515625" style="142" customWidth="1"/>
    <col min="16127" max="16127" width="10.5703125" style="142" bestFit="1" customWidth="1"/>
    <col min="16128" max="16128" width="13.7109375" style="142" bestFit="1" customWidth="1"/>
    <col min="16129" max="16129" width="11.28515625" style="142" bestFit="1" customWidth="1"/>
    <col min="16130" max="16384" width="9.140625" style="142"/>
  </cols>
  <sheetData>
    <row r="1" spans="1:8" ht="16.5" customHeight="1">
      <c r="A1" s="1002" t="s">
        <v>173</v>
      </c>
      <c r="B1" s="1002"/>
      <c r="C1" s="1002"/>
      <c r="D1" s="1002"/>
      <c r="E1" s="1002"/>
      <c r="F1" s="1002"/>
      <c r="G1" s="1002"/>
      <c r="H1" s="1002"/>
    </row>
    <row r="2" spans="1:8" ht="16.5" customHeight="1">
      <c r="A2" s="1003" t="s">
        <v>174</v>
      </c>
      <c r="B2" s="1003"/>
      <c r="C2" s="1003"/>
      <c r="D2" s="1003"/>
      <c r="E2" s="1003"/>
      <c r="F2" s="1003"/>
      <c r="G2" s="1003"/>
      <c r="H2" s="1003"/>
    </row>
    <row r="3" spans="1:8" ht="16.5" customHeight="1">
      <c r="A3" s="1004" t="str">
        <f>'02. Thu'!A4:J4</f>
        <v>(Kèm theo Tờ trình số         /TTr-UBND ngày      tháng       năm 2023 của UBND tỉnh)</v>
      </c>
      <c r="B3" s="1004"/>
      <c r="C3" s="1004"/>
      <c r="D3" s="1004"/>
      <c r="E3" s="1004"/>
      <c r="F3" s="1004"/>
      <c r="G3" s="1004"/>
      <c r="H3" s="1004"/>
    </row>
    <row r="4" spans="1:8" ht="16.5" customHeight="1">
      <c r="F4" s="1005" t="s">
        <v>67</v>
      </c>
      <c r="G4" s="1005"/>
      <c r="H4" s="1005"/>
    </row>
    <row r="5" spans="1:8" s="144" customFormat="1" ht="22.5" customHeight="1">
      <c r="A5" s="1006" t="s">
        <v>175</v>
      </c>
      <c r="B5" s="1006" t="s">
        <v>4</v>
      </c>
      <c r="C5" s="1008" t="s">
        <v>176</v>
      </c>
      <c r="D5" s="1008"/>
      <c r="E5" s="1008" t="s">
        <v>7</v>
      </c>
      <c r="F5" s="1008"/>
      <c r="G5" s="1008" t="s">
        <v>177</v>
      </c>
      <c r="H5" s="1008"/>
    </row>
    <row r="6" spans="1:8" s="144" customFormat="1" ht="44.25" customHeight="1">
      <c r="A6" s="1007"/>
      <c r="B6" s="1007"/>
      <c r="C6" s="145" t="s">
        <v>178</v>
      </c>
      <c r="D6" s="145" t="s">
        <v>179</v>
      </c>
      <c r="E6" s="145" t="s">
        <v>178</v>
      </c>
      <c r="F6" s="145" t="s">
        <v>179</v>
      </c>
      <c r="G6" s="145" t="s">
        <v>178</v>
      </c>
      <c r="H6" s="145" t="s">
        <v>179</v>
      </c>
    </row>
    <row r="7" spans="1:8" s="147" customFormat="1" ht="16.5" hidden="1" customHeight="1">
      <c r="A7" s="146" t="s">
        <v>10</v>
      </c>
      <c r="B7" s="146" t="s">
        <v>18</v>
      </c>
      <c r="C7" s="145"/>
      <c r="D7" s="145"/>
      <c r="E7" s="145"/>
      <c r="F7" s="145"/>
      <c r="G7" s="145"/>
      <c r="H7" s="145"/>
    </row>
    <row r="8" spans="1:8" s="150" customFormat="1" ht="16.5" customHeight="1">
      <c r="A8" s="146"/>
      <c r="B8" s="148" t="s">
        <v>180</v>
      </c>
      <c r="C8" s="149">
        <v>27966000</v>
      </c>
      <c r="D8" s="149">
        <v>15565539</v>
      </c>
      <c r="E8" s="149">
        <v>31236999.800000001</v>
      </c>
      <c r="F8" s="149">
        <v>18302731.588</v>
      </c>
      <c r="G8" s="149">
        <v>111.69634484731459</v>
      </c>
      <c r="H8" s="149">
        <v>117.584952169019</v>
      </c>
    </row>
    <row r="9" spans="1:8" s="150" customFormat="1" ht="16.5" customHeight="1">
      <c r="A9" s="146" t="s">
        <v>20</v>
      </c>
      <c r="B9" s="148" t="s">
        <v>12</v>
      </c>
      <c r="C9" s="149">
        <v>21250000</v>
      </c>
      <c r="D9" s="149">
        <v>15565539</v>
      </c>
      <c r="E9" s="149">
        <v>24236999.800000001</v>
      </c>
      <c r="F9" s="149">
        <v>18302731.588</v>
      </c>
      <c r="G9" s="149">
        <v>114.05646964705882</v>
      </c>
      <c r="H9" s="149">
        <v>117.584952169019</v>
      </c>
    </row>
    <row r="10" spans="1:8" ht="33" customHeight="1">
      <c r="A10" s="151">
        <v>1</v>
      </c>
      <c r="B10" s="152" t="s">
        <v>181</v>
      </c>
      <c r="C10" s="153">
        <v>630000</v>
      </c>
      <c r="D10" s="153">
        <v>466356</v>
      </c>
      <c r="E10" s="153">
        <v>680000</v>
      </c>
      <c r="F10" s="153">
        <v>483195</v>
      </c>
      <c r="G10" s="153">
        <v>107.93650793650794</v>
      </c>
      <c r="H10" s="153">
        <v>103.61076087795588</v>
      </c>
    </row>
    <row r="11" spans="1:8" ht="16.5" customHeight="1">
      <c r="A11" s="151" t="s">
        <v>131</v>
      </c>
      <c r="B11" s="152" t="s">
        <v>182</v>
      </c>
      <c r="C11" s="153">
        <v>199400</v>
      </c>
      <c r="D11" s="153">
        <v>147556</v>
      </c>
      <c r="E11" s="153">
        <v>223000</v>
      </c>
      <c r="F11" s="153">
        <v>158330</v>
      </c>
      <c r="G11" s="153">
        <v>111.83550651955866</v>
      </c>
      <c r="H11" s="153">
        <v>107.30163463363063</v>
      </c>
    </row>
    <row r="12" spans="1:8" ht="16.5" customHeight="1">
      <c r="A12" s="151" t="s">
        <v>131</v>
      </c>
      <c r="B12" s="152" t="s">
        <v>183</v>
      </c>
      <c r="C12" s="153">
        <v>30000</v>
      </c>
      <c r="D12" s="153">
        <v>22200</v>
      </c>
      <c r="E12" s="153">
        <v>21400</v>
      </c>
      <c r="F12" s="153">
        <v>15194</v>
      </c>
      <c r="G12" s="153">
        <v>71.333333333333343</v>
      </c>
      <c r="H12" s="153">
        <v>68.441441441441441</v>
      </c>
    </row>
    <row r="13" spans="1:8" ht="16.5" customHeight="1">
      <c r="A13" s="151" t="s">
        <v>131</v>
      </c>
      <c r="B13" s="152" t="s">
        <v>184</v>
      </c>
      <c r="C13" s="153">
        <v>400000</v>
      </c>
      <c r="D13" s="153">
        <v>296000</v>
      </c>
      <c r="E13" s="153">
        <v>435000</v>
      </c>
      <c r="F13" s="153">
        <v>309071</v>
      </c>
      <c r="G13" s="153">
        <v>108.74999999999999</v>
      </c>
      <c r="H13" s="153">
        <v>104.41587837837838</v>
      </c>
    </row>
    <row r="14" spans="1:8" ht="16.5" customHeight="1">
      <c r="A14" s="151" t="s">
        <v>131</v>
      </c>
      <c r="B14" s="152" t="s">
        <v>185</v>
      </c>
      <c r="C14" s="153">
        <v>600</v>
      </c>
      <c r="D14" s="153">
        <v>600</v>
      </c>
      <c r="E14" s="153">
        <v>600</v>
      </c>
      <c r="F14" s="153">
        <v>600</v>
      </c>
      <c r="G14" s="153">
        <v>100</v>
      </c>
      <c r="H14" s="153">
        <v>100</v>
      </c>
    </row>
    <row r="15" spans="1:8" ht="16.5" customHeight="1">
      <c r="A15" s="151" t="s">
        <v>131</v>
      </c>
      <c r="B15" s="152" t="s">
        <v>186</v>
      </c>
      <c r="C15" s="153"/>
      <c r="D15" s="153"/>
      <c r="E15" s="153"/>
      <c r="F15" s="153"/>
      <c r="G15" s="153"/>
      <c r="H15" s="153"/>
    </row>
    <row r="16" spans="1:8" ht="30.75" customHeight="1">
      <c r="A16" s="151">
        <v>2</v>
      </c>
      <c r="B16" s="152" t="s">
        <v>187</v>
      </c>
      <c r="C16" s="153">
        <v>75000</v>
      </c>
      <c r="D16" s="153">
        <v>55565</v>
      </c>
      <c r="E16" s="153">
        <v>80000</v>
      </c>
      <c r="F16" s="153">
        <v>56858</v>
      </c>
      <c r="G16" s="153">
        <v>106.66666666666667</v>
      </c>
      <c r="H16" s="153">
        <v>102.32700440925042</v>
      </c>
    </row>
    <row r="17" spans="1:8" ht="16.5" customHeight="1">
      <c r="A17" s="151" t="s">
        <v>131</v>
      </c>
      <c r="B17" s="152" t="s">
        <v>182</v>
      </c>
      <c r="C17" s="153">
        <v>45000</v>
      </c>
      <c r="D17" s="153">
        <v>33300</v>
      </c>
      <c r="E17" s="153">
        <v>55300</v>
      </c>
      <c r="F17" s="153">
        <v>39263</v>
      </c>
      <c r="G17" s="153">
        <v>122.88888888888889</v>
      </c>
      <c r="H17" s="153">
        <v>117.90690690690691</v>
      </c>
    </row>
    <row r="18" spans="1:8" ht="16.5" customHeight="1">
      <c r="A18" s="151" t="s">
        <v>131</v>
      </c>
      <c r="B18" s="152" t="s">
        <v>183</v>
      </c>
      <c r="C18" s="153">
        <v>29750</v>
      </c>
      <c r="D18" s="153">
        <v>22015</v>
      </c>
      <c r="E18" s="153">
        <v>24500</v>
      </c>
      <c r="F18" s="153">
        <v>17395</v>
      </c>
      <c r="G18" s="153">
        <v>82.35294117647058</v>
      </c>
      <c r="H18" s="153">
        <v>79.014308426073129</v>
      </c>
    </row>
    <row r="19" spans="1:8" ht="16.5" customHeight="1">
      <c r="A19" s="151" t="s">
        <v>131</v>
      </c>
      <c r="B19" s="152" t="s">
        <v>184</v>
      </c>
      <c r="C19" s="153">
        <v>0</v>
      </c>
      <c r="D19" s="153">
        <v>0</v>
      </c>
      <c r="E19" s="153">
        <v>0</v>
      </c>
      <c r="F19" s="153">
        <v>0</v>
      </c>
      <c r="G19" s="153"/>
      <c r="H19" s="153"/>
    </row>
    <row r="20" spans="1:8" ht="16.5" customHeight="1">
      <c r="A20" s="151" t="s">
        <v>131</v>
      </c>
      <c r="B20" s="152" t="s">
        <v>185</v>
      </c>
      <c r="C20" s="153">
        <v>250</v>
      </c>
      <c r="D20" s="153">
        <v>250</v>
      </c>
      <c r="E20" s="153">
        <v>200</v>
      </c>
      <c r="F20" s="153">
        <v>200</v>
      </c>
      <c r="G20" s="153">
        <v>80</v>
      </c>
      <c r="H20" s="153">
        <v>80</v>
      </c>
    </row>
    <row r="21" spans="1:8" ht="16.5" customHeight="1">
      <c r="A21" s="151" t="s">
        <v>131</v>
      </c>
      <c r="B21" s="152" t="s">
        <v>186</v>
      </c>
      <c r="C21" s="153"/>
      <c r="D21" s="153"/>
      <c r="E21" s="153"/>
      <c r="F21" s="153"/>
      <c r="G21" s="153"/>
      <c r="H21" s="153"/>
    </row>
    <row r="22" spans="1:8" ht="17.25" customHeight="1">
      <c r="A22" s="151">
        <v>3</v>
      </c>
      <c r="B22" s="152" t="s">
        <v>113</v>
      </c>
      <c r="C22" s="153">
        <v>10500000</v>
      </c>
      <c r="D22" s="153">
        <v>7770650</v>
      </c>
      <c r="E22" s="153">
        <v>10000000</v>
      </c>
      <c r="F22" s="153">
        <v>7062950</v>
      </c>
      <c r="G22" s="153">
        <v>95.238095238095227</v>
      </c>
      <c r="H22" s="153">
        <v>90.892653767702839</v>
      </c>
    </row>
    <row r="23" spans="1:8" ht="16.5" customHeight="1">
      <c r="A23" s="151" t="s">
        <v>131</v>
      </c>
      <c r="B23" s="152" t="s">
        <v>182</v>
      </c>
      <c r="C23" s="153">
        <v>1937500</v>
      </c>
      <c r="D23" s="153">
        <v>1433750</v>
      </c>
      <c r="E23" s="153">
        <v>1600000</v>
      </c>
      <c r="F23" s="153">
        <v>1136000</v>
      </c>
      <c r="G23" s="153">
        <v>82.58064516129032</v>
      </c>
      <c r="H23" s="153">
        <v>79.232781168265049</v>
      </c>
    </row>
    <row r="24" spans="1:8" ht="16.5" customHeight="1">
      <c r="A24" s="151" t="s">
        <v>131</v>
      </c>
      <c r="B24" s="152" t="s">
        <v>183</v>
      </c>
      <c r="C24" s="153">
        <v>8500000</v>
      </c>
      <c r="D24" s="153">
        <v>6290000</v>
      </c>
      <c r="E24" s="153">
        <v>8333000</v>
      </c>
      <c r="F24" s="153">
        <v>5916430</v>
      </c>
      <c r="G24" s="153">
        <v>98.035294117647055</v>
      </c>
      <c r="H24" s="153">
        <v>94.060890302066767</v>
      </c>
    </row>
    <row r="25" spans="1:8" ht="16.5" customHeight="1">
      <c r="A25" s="151" t="s">
        <v>131</v>
      </c>
      <c r="B25" s="152" t="s">
        <v>184</v>
      </c>
      <c r="C25" s="153">
        <v>60000</v>
      </c>
      <c r="D25" s="153">
        <v>44400</v>
      </c>
      <c r="E25" s="153">
        <v>65000</v>
      </c>
      <c r="F25" s="153">
        <v>8520</v>
      </c>
      <c r="G25" s="153">
        <v>108.33333333333333</v>
      </c>
      <c r="H25" s="153">
        <v>19.189189189189189</v>
      </c>
    </row>
    <row r="26" spans="1:8" ht="16.5" customHeight="1">
      <c r="A26" s="151" t="s">
        <v>131</v>
      </c>
      <c r="B26" s="152" t="s">
        <v>185</v>
      </c>
      <c r="C26" s="153">
        <v>2500</v>
      </c>
      <c r="D26" s="153">
        <v>2500</v>
      </c>
      <c r="E26" s="153">
        <v>2000</v>
      </c>
      <c r="F26" s="153">
        <v>2000</v>
      </c>
      <c r="G26" s="153">
        <v>80</v>
      </c>
      <c r="H26" s="153">
        <v>80</v>
      </c>
    </row>
    <row r="27" spans="1:8" ht="16.5" customHeight="1">
      <c r="A27" s="151" t="s">
        <v>131</v>
      </c>
      <c r="B27" s="152" t="s">
        <v>186</v>
      </c>
      <c r="C27" s="153"/>
      <c r="D27" s="153"/>
      <c r="E27" s="153"/>
      <c r="F27" s="153"/>
      <c r="G27" s="153"/>
      <c r="H27" s="153"/>
    </row>
    <row r="28" spans="1:8" ht="16.5" customHeight="1">
      <c r="A28" s="151">
        <v>4</v>
      </c>
      <c r="B28" s="152" t="s">
        <v>188</v>
      </c>
      <c r="C28" s="153">
        <v>4300000</v>
      </c>
      <c r="D28" s="153">
        <v>3183430</v>
      </c>
      <c r="E28" s="153">
        <v>4299999.8</v>
      </c>
      <c r="F28" s="153">
        <v>3054228.5879999995</v>
      </c>
      <c r="G28" s="153">
        <v>99.999995348837203</v>
      </c>
      <c r="H28" s="153">
        <v>95.941440144749507</v>
      </c>
    </row>
    <row r="29" spans="1:8" ht="16.5" customHeight="1">
      <c r="A29" s="151" t="s">
        <v>131</v>
      </c>
      <c r="B29" s="152" t="s">
        <v>182</v>
      </c>
      <c r="C29" s="153">
        <v>2429500</v>
      </c>
      <c r="D29" s="153">
        <v>1797830</v>
      </c>
      <c r="E29" s="153">
        <v>2461881.7999999998</v>
      </c>
      <c r="F29" s="153">
        <v>1747936.0779999997</v>
      </c>
      <c r="G29" s="153">
        <v>101.3328586128833</v>
      </c>
      <c r="H29" s="153">
        <v>97.224769750198831</v>
      </c>
    </row>
    <row r="30" spans="1:8" ht="16.5" customHeight="1">
      <c r="A30" s="151" t="s">
        <v>131</v>
      </c>
      <c r="B30" s="152" t="s">
        <v>183</v>
      </c>
      <c r="C30" s="153">
        <v>1800000</v>
      </c>
      <c r="D30" s="153">
        <v>1332000</v>
      </c>
      <c r="E30" s="153">
        <v>1733341</v>
      </c>
      <c r="F30" s="153">
        <v>1230672.1099999999</v>
      </c>
      <c r="G30" s="153">
        <v>96.296722222222215</v>
      </c>
      <c r="H30" s="153">
        <v>92.392801051051038</v>
      </c>
    </row>
    <row r="31" spans="1:8" ht="16.5" customHeight="1">
      <c r="A31" s="151" t="s">
        <v>131</v>
      </c>
      <c r="B31" s="152" t="s">
        <v>184</v>
      </c>
      <c r="C31" s="153">
        <v>65000</v>
      </c>
      <c r="D31" s="153">
        <v>48100</v>
      </c>
      <c r="E31" s="153">
        <v>100540</v>
      </c>
      <c r="F31" s="153">
        <v>71383.399999999994</v>
      </c>
      <c r="G31" s="153">
        <v>154.67692307692306</v>
      </c>
      <c r="H31" s="153">
        <v>148.40623700623698</v>
      </c>
    </row>
    <row r="32" spans="1:8" ht="16.5" customHeight="1">
      <c r="A32" s="151" t="s">
        <v>131</v>
      </c>
      <c r="B32" s="152" t="s">
        <v>185</v>
      </c>
      <c r="C32" s="153">
        <v>5500</v>
      </c>
      <c r="D32" s="153">
        <v>5500</v>
      </c>
      <c r="E32" s="153">
        <v>4237</v>
      </c>
      <c r="F32" s="153">
        <v>4237</v>
      </c>
      <c r="G32" s="153">
        <v>77.036363636363632</v>
      </c>
      <c r="H32" s="153">
        <v>77.036363636363632</v>
      </c>
    </row>
    <row r="33" spans="1:8" ht="16.5" customHeight="1">
      <c r="A33" s="151" t="s">
        <v>131</v>
      </c>
      <c r="B33" s="152" t="s">
        <v>186</v>
      </c>
      <c r="C33" s="153"/>
      <c r="D33" s="153"/>
      <c r="E33" s="153"/>
      <c r="F33" s="153"/>
      <c r="G33" s="153"/>
      <c r="H33" s="153"/>
    </row>
    <row r="34" spans="1:8" ht="16.5" customHeight="1">
      <c r="A34" s="151">
        <v>5</v>
      </c>
      <c r="B34" s="152" t="s">
        <v>122</v>
      </c>
      <c r="C34" s="153">
        <v>3500000</v>
      </c>
      <c r="D34" s="153">
        <v>2590000</v>
      </c>
      <c r="E34" s="153">
        <v>3500000</v>
      </c>
      <c r="F34" s="153">
        <v>2485000</v>
      </c>
      <c r="G34" s="153">
        <v>100</v>
      </c>
      <c r="H34" s="153">
        <v>95.945945945945937</v>
      </c>
    </row>
    <row r="35" spans="1:8" ht="16.5" customHeight="1">
      <c r="A35" s="151">
        <v>6</v>
      </c>
      <c r="B35" s="152" t="s">
        <v>123</v>
      </c>
      <c r="C35" s="153">
        <v>370000</v>
      </c>
      <c r="D35" s="153">
        <v>164280</v>
      </c>
      <c r="E35" s="153">
        <v>400000</v>
      </c>
      <c r="F35" s="153">
        <v>170400</v>
      </c>
      <c r="G35" s="153">
        <v>108.10810810810811</v>
      </c>
      <c r="H35" s="153">
        <v>103.72534696859022</v>
      </c>
    </row>
    <row r="36" spans="1:8" ht="30">
      <c r="A36" s="151" t="s">
        <v>131</v>
      </c>
      <c r="B36" s="154" t="s">
        <v>189</v>
      </c>
      <c r="C36" s="153">
        <v>222000</v>
      </c>
      <c r="D36" s="153">
        <v>164280</v>
      </c>
      <c r="E36" s="153">
        <v>240000</v>
      </c>
      <c r="F36" s="153">
        <v>170400</v>
      </c>
      <c r="G36" s="153">
        <v>108.10810810810811</v>
      </c>
      <c r="H36" s="153">
        <v>103.72534696859022</v>
      </c>
    </row>
    <row r="37" spans="1:8" ht="16.5" customHeight="1">
      <c r="A37" s="151" t="s">
        <v>131</v>
      </c>
      <c r="B37" s="154" t="s">
        <v>190</v>
      </c>
      <c r="C37" s="153">
        <v>148000</v>
      </c>
      <c r="D37" s="153">
        <v>0</v>
      </c>
      <c r="E37" s="153">
        <v>160000</v>
      </c>
      <c r="F37" s="153">
        <v>0</v>
      </c>
      <c r="G37" s="153">
        <v>108.10810810810811</v>
      </c>
      <c r="H37" s="153"/>
    </row>
    <row r="38" spans="1:8" ht="16.5" customHeight="1">
      <c r="A38" s="151">
        <v>7</v>
      </c>
      <c r="B38" s="152" t="s">
        <v>191</v>
      </c>
      <c r="C38" s="153">
        <v>550000</v>
      </c>
      <c r="D38" s="153">
        <v>550000</v>
      </c>
      <c r="E38" s="153">
        <v>600000</v>
      </c>
      <c r="F38" s="153">
        <v>600000</v>
      </c>
      <c r="G38" s="153">
        <v>109.09090909090908</v>
      </c>
      <c r="H38" s="153">
        <v>109.09090909090908</v>
      </c>
    </row>
    <row r="39" spans="1:8" ht="16.5" customHeight="1">
      <c r="A39" s="151">
        <v>8</v>
      </c>
      <c r="B39" s="152" t="s">
        <v>192</v>
      </c>
      <c r="C39" s="153">
        <v>130000</v>
      </c>
      <c r="D39" s="153">
        <v>88000</v>
      </c>
      <c r="E39" s="153">
        <v>135000</v>
      </c>
      <c r="F39" s="153">
        <v>89500</v>
      </c>
      <c r="G39" s="153">
        <v>103.84615384615385</v>
      </c>
      <c r="H39" s="153">
        <v>101.70454545454545</v>
      </c>
    </row>
    <row r="40" spans="1:8" ht="16.5" customHeight="1">
      <c r="A40" s="151" t="s">
        <v>131</v>
      </c>
      <c r="B40" s="154" t="s">
        <v>193</v>
      </c>
      <c r="C40" s="153">
        <v>42000</v>
      </c>
      <c r="D40" s="153">
        <v>0</v>
      </c>
      <c r="E40" s="153">
        <v>45500</v>
      </c>
      <c r="F40" s="153">
        <v>0</v>
      </c>
      <c r="G40" s="153">
        <v>108.33333333333333</v>
      </c>
      <c r="H40" s="153"/>
    </row>
    <row r="41" spans="1:8" ht="16.5" customHeight="1">
      <c r="A41" s="151" t="s">
        <v>131</v>
      </c>
      <c r="B41" s="154" t="s">
        <v>194</v>
      </c>
      <c r="C41" s="153">
        <v>88000</v>
      </c>
      <c r="D41" s="153">
        <v>88000</v>
      </c>
      <c r="E41" s="153">
        <v>89500</v>
      </c>
      <c r="F41" s="153">
        <v>89500</v>
      </c>
      <c r="G41" s="153">
        <v>101.70454545454545</v>
      </c>
      <c r="H41" s="153">
        <v>101.70454545454545</v>
      </c>
    </row>
    <row r="42" spans="1:8" ht="16.5" hidden="1" customHeight="1">
      <c r="A42" s="151" t="s">
        <v>131</v>
      </c>
      <c r="B42" s="154" t="s">
        <v>195</v>
      </c>
      <c r="C42" s="153"/>
      <c r="D42" s="153">
        <v>0</v>
      </c>
      <c r="E42" s="153"/>
      <c r="F42" s="153">
        <v>0</v>
      </c>
      <c r="G42" s="153"/>
      <c r="H42" s="153"/>
    </row>
    <row r="43" spans="1:8" ht="16.5" hidden="1" customHeight="1">
      <c r="A43" s="151" t="s">
        <v>131</v>
      </c>
      <c r="B43" s="154" t="s">
        <v>196</v>
      </c>
      <c r="C43" s="153"/>
      <c r="D43" s="153">
        <v>0</v>
      </c>
      <c r="E43" s="153"/>
      <c r="F43" s="153">
        <v>0</v>
      </c>
      <c r="G43" s="153"/>
      <c r="H43" s="153"/>
    </row>
    <row r="44" spans="1:8" ht="16.5" customHeight="1">
      <c r="A44" s="151">
        <v>9</v>
      </c>
      <c r="B44" s="152" t="s">
        <v>120</v>
      </c>
      <c r="C44" s="153">
        <v>0</v>
      </c>
      <c r="D44" s="153">
        <v>0</v>
      </c>
      <c r="E44" s="153">
        <v>0</v>
      </c>
      <c r="F44" s="153"/>
      <c r="G44" s="153"/>
      <c r="H44" s="153"/>
    </row>
    <row r="45" spans="1:8" ht="16.5" customHeight="1">
      <c r="A45" s="151">
        <v>10</v>
      </c>
      <c r="B45" s="152" t="s">
        <v>121</v>
      </c>
      <c r="C45" s="153">
        <v>65000</v>
      </c>
      <c r="D45" s="153">
        <v>65000</v>
      </c>
      <c r="E45" s="153">
        <v>53000</v>
      </c>
      <c r="F45" s="153">
        <v>53000</v>
      </c>
      <c r="G45" s="153">
        <v>81.538461538461533</v>
      </c>
      <c r="H45" s="153">
        <v>81.538461538461533</v>
      </c>
    </row>
    <row r="46" spans="1:8" ht="16.5" customHeight="1">
      <c r="A46" s="151">
        <v>11</v>
      </c>
      <c r="B46" s="152" t="s">
        <v>197</v>
      </c>
      <c r="C46" s="153">
        <v>220000</v>
      </c>
      <c r="D46" s="153">
        <v>220000</v>
      </c>
      <c r="E46" s="153">
        <v>300000</v>
      </c>
      <c r="F46" s="153">
        <v>300000</v>
      </c>
      <c r="G46" s="153">
        <v>136.36363636363635</v>
      </c>
      <c r="H46" s="153">
        <v>136.36363636363635</v>
      </c>
    </row>
    <row r="47" spans="1:8" ht="16.5" customHeight="1">
      <c r="A47" s="151">
        <v>12</v>
      </c>
      <c r="B47" s="152" t="s">
        <v>198</v>
      </c>
      <c r="C47" s="153">
        <v>300000</v>
      </c>
      <c r="D47" s="153">
        <v>300000</v>
      </c>
      <c r="E47" s="153">
        <v>3600000</v>
      </c>
      <c r="F47" s="153">
        <v>3600000</v>
      </c>
      <c r="G47" s="153">
        <v>1200</v>
      </c>
      <c r="H47" s="153">
        <v>1200</v>
      </c>
    </row>
    <row r="48" spans="1:8" ht="16.5" customHeight="1">
      <c r="A48" s="151">
        <v>13</v>
      </c>
      <c r="B48" s="152" t="s">
        <v>199</v>
      </c>
      <c r="C48" s="153">
        <v>400</v>
      </c>
      <c r="D48" s="153"/>
      <c r="E48" s="153">
        <v>0</v>
      </c>
      <c r="F48" s="153">
        <v>0</v>
      </c>
      <c r="G48" s="153"/>
      <c r="H48" s="153"/>
    </row>
    <row r="49" spans="1:8" ht="16.5" customHeight="1">
      <c r="A49" s="151">
        <v>14</v>
      </c>
      <c r="B49" s="152" t="s">
        <v>200</v>
      </c>
      <c r="C49" s="153">
        <v>25000</v>
      </c>
      <c r="D49" s="153">
        <v>25000</v>
      </c>
      <c r="E49" s="153">
        <v>25000</v>
      </c>
      <c r="F49" s="153">
        <v>25000</v>
      </c>
      <c r="G49" s="153">
        <v>100</v>
      </c>
      <c r="H49" s="153">
        <v>100</v>
      </c>
    </row>
    <row r="50" spans="1:8" ht="16.5" customHeight="1">
      <c r="A50" s="151"/>
      <c r="B50" s="120" t="s">
        <v>104</v>
      </c>
      <c r="C50" s="153"/>
      <c r="D50" s="153">
        <v>0</v>
      </c>
      <c r="E50" s="153">
        <v>8955</v>
      </c>
      <c r="F50" s="153">
        <v>8955</v>
      </c>
      <c r="G50" s="153"/>
      <c r="H50" s="153"/>
    </row>
    <row r="51" spans="1:8" ht="16.5" customHeight="1">
      <c r="A51" s="151"/>
      <c r="B51" s="120" t="s">
        <v>106</v>
      </c>
      <c r="C51" s="153"/>
      <c r="D51" s="153">
        <v>0</v>
      </c>
      <c r="E51" s="153">
        <v>735</v>
      </c>
      <c r="F51" s="153">
        <v>735</v>
      </c>
      <c r="G51" s="153"/>
      <c r="H51" s="153"/>
    </row>
    <row r="52" spans="1:8" ht="16.5" customHeight="1">
      <c r="A52" s="151"/>
      <c r="B52" s="120" t="s">
        <v>161</v>
      </c>
      <c r="C52" s="153"/>
      <c r="D52" s="153">
        <v>0</v>
      </c>
      <c r="E52" s="153">
        <v>2795</v>
      </c>
      <c r="F52" s="153">
        <v>2795</v>
      </c>
      <c r="G52" s="153"/>
      <c r="H52" s="153"/>
    </row>
    <row r="53" spans="1:8" ht="16.5" customHeight="1">
      <c r="A53" s="151"/>
      <c r="B53" s="120" t="s">
        <v>162</v>
      </c>
      <c r="C53" s="153"/>
      <c r="D53" s="153">
        <v>0</v>
      </c>
      <c r="E53" s="153">
        <v>12515</v>
      </c>
      <c r="F53" s="153">
        <v>12515</v>
      </c>
      <c r="G53" s="153"/>
      <c r="H53" s="153"/>
    </row>
    <row r="54" spans="1:8" ht="16.5" customHeight="1">
      <c r="A54" s="151"/>
      <c r="B54" s="120" t="s">
        <v>111</v>
      </c>
      <c r="C54" s="153"/>
      <c r="D54" s="153">
        <v>0</v>
      </c>
      <c r="E54" s="153"/>
      <c r="F54" s="153">
        <v>0</v>
      </c>
      <c r="G54" s="153"/>
      <c r="H54" s="153"/>
    </row>
    <row r="55" spans="1:8" ht="16.5" customHeight="1">
      <c r="A55" s="151">
        <v>15</v>
      </c>
      <c r="B55" s="152" t="s">
        <v>155</v>
      </c>
      <c r="C55" s="153">
        <v>5000</v>
      </c>
      <c r="D55" s="153">
        <v>5258</v>
      </c>
      <c r="E55" s="153">
        <v>4000</v>
      </c>
      <c r="F55" s="153">
        <v>2600</v>
      </c>
      <c r="G55" s="153"/>
      <c r="H55" s="153"/>
    </row>
    <row r="56" spans="1:8" ht="16.5" customHeight="1">
      <c r="A56" s="151">
        <v>16</v>
      </c>
      <c r="B56" s="152" t="s">
        <v>150</v>
      </c>
      <c r="C56" s="153">
        <v>497600</v>
      </c>
      <c r="D56" s="153">
        <v>0</v>
      </c>
      <c r="E56" s="153">
        <v>533000</v>
      </c>
      <c r="F56" s="153">
        <v>293000</v>
      </c>
      <c r="G56" s="153">
        <v>107.11414790996785</v>
      </c>
      <c r="H56" s="153"/>
    </row>
    <row r="57" spans="1:8" ht="16.5" customHeight="1">
      <c r="A57" s="151">
        <v>17</v>
      </c>
      <c r="B57" s="152" t="s">
        <v>201</v>
      </c>
      <c r="C57" s="153">
        <v>70000</v>
      </c>
      <c r="D57" s="153">
        <v>70000</v>
      </c>
      <c r="E57" s="153">
        <v>15000</v>
      </c>
      <c r="F57" s="153">
        <v>15000</v>
      </c>
      <c r="G57" s="153">
        <v>21.428571428571427</v>
      </c>
      <c r="H57" s="153">
        <v>21.428571428571427</v>
      </c>
    </row>
    <row r="58" spans="1:8" ht="16.5" customHeight="1">
      <c r="A58" s="151">
        <v>18</v>
      </c>
      <c r="B58" s="152" t="s">
        <v>202</v>
      </c>
      <c r="C58" s="153">
        <v>12000</v>
      </c>
      <c r="D58" s="153">
        <v>12000</v>
      </c>
      <c r="E58" s="153">
        <v>12000</v>
      </c>
      <c r="F58" s="153">
        <v>12000</v>
      </c>
      <c r="G58" s="153"/>
      <c r="H58" s="153"/>
    </row>
    <row r="59" spans="1:8" ht="45">
      <c r="A59" s="151">
        <v>19</v>
      </c>
      <c r="B59" s="152" t="s">
        <v>203</v>
      </c>
      <c r="C59" s="153"/>
      <c r="D59" s="153">
        <v>0</v>
      </c>
      <c r="E59" s="153"/>
      <c r="F59" s="153">
        <v>0</v>
      </c>
      <c r="G59" s="153"/>
      <c r="H59" s="153"/>
    </row>
    <row r="60" spans="1:8" ht="16.5" customHeight="1">
      <c r="A60" s="151">
        <v>20</v>
      </c>
      <c r="B60" s="152" t="s">
        <v>204</v>
      </c>
      <c r="C60" s="153"/>
      <c r="D60" s="153">
        <v>0</v>
      </c>
      <c r="E60" s="153"/>
      <c r="F60" s="153">
        <v>0</v>
      </c>
      <c r="G60" s="153"/>
      <c r="H60" s="153"/>
    </row>
    <row r="61" spans="1:8" s="150" customFormat="1" ht="16.5" customHeight="1">
      <c r="A61" s="146" t="s">
        <v>24</v>
      </c>
      <c r="B61" s="148" t="s">
        <v>13</v>
      </c>
      <c r="C61" s="149"/>
      <c r="D61" s="149"/>
      <c r="E61" s="149"/>
      <c r="F61" s="153">
        <v>0</v>
      </c>
      <c r="G61" s="153"/>
      <c r="H61" s="153"/>
    </row>
    <row r="62" spans="1:8" s="150" customFormat="1" ht="16.5" customHeight="1">
      <c r="A62" s="146" t="s">
        <v>28</v>
      </c>
      <c r="B62" s="148" t="s">
        <v>205</v>
      </c>
      <c r="C62" s="149">
        <v>6716000</v>
      </c>
      <c r="D62" s="149">
        <v>0</v>
      </c>
      <c r="E62" s="149">
        <v>7000000</v>
      </c>
      <c r="F62" s="149">
        <v>0</v>
      </c>
      <c r="G62" s="149"/>
      <c r="H62" s="153"/>
    </row>
    <row r="63" spans="1:8" ht="16.5" customHeight="1">
      <c r="A63" s="151">
        <v>1</v>
      </c>
      <c r="B63" s="152" t="s">
        <v>165</v>
      </c>
      <c r="C63" s="153">
        <v>0</v>
      </c>
      <c r="D63" s="153"/>
      <c r="E63" s="153">
        <v>6540000</v>
      </c>
      <c r="F63" s="153"/>
      <c r="G63" s="153"/>
      <c r="H63" s="153"/>
    </row>
    <row r="64" spans="1:8" ht="16.5" customHeight="1">
      <c r="A64" s="151">
        <v>2</v>
      </c>
      <c r="B64" s="152" t="s">
        <v>206</v>
      </c>
      <c r="C64" s="153">
        <v>0</v>
      </c>
      <c r="D64" s="153"/>
      <c r="E64" s="153">
        <v>61000</v>
      </c>
      <c r="F64" s="153"/>
      <c r="G64" s="153"/>
      <c r="H64" s="153"/>
    </row>
    <row r="65" spans="1:8" ht="16.5" customHeight="1">
      <c r="A65" s="151">
        <v>3</v>
      </c>
      <c r="B65" s="152" t="s">
        <v>167</v>
      </c>
      <c r="C65" s="153">
        <v>0</v>
      </c>
      <c r="D65" s="153"/>
      <c r="E65" s="153">
        <v>390000</v>
      </c>
      <c r="F65" s="153"/>
      <c r="G65" s="153"/>
      <c r="H65" s="153"/>
    </row>
    <row r="66" spans="1:8" ht="16.5" customHeight="1">
      <c r="A66" s="151">
        <v>4</v>
      </c>
      <c r="B66" s="152" t="s">
        <v>207</v>
      </c>
      <c r="C66" s="153"/>
      <c r="D66" s="153"/>
      <c r="E66" s="153"/>
      <c r="F66" s="153"/>
      <c r="G66" s="153"/>
      <c r="H66" s="153"/>
    </row>
    <row r="67" spans="1:8" ht="16.5" customHeight="1">
      <c r="A67" s="151">
        <v>5</v>
      </c>
      <c r="B67" s="152" t="s">
        <v>208</v>
      </c>
      <c r="C67" s="153">
        <v>0</v>
      </c>
      <c r="D67" s="153"/>
      <c r="E67" s="153">
        <v>5000</v>
      </c>
      <c r="F67" s="153"/>
      <c r="G67" s="153"/>
      <c r="H67" s="153"/>
    </row>
    <row r="68" spans="1:8" ht="16.5" customHeight="1">
      <c r="A68" s="151">
        <v>6</v>
      </c>
      <c r="B68" s="152" t="s">
        <v>186</v>
      </c>
      <c r="C68" s="153"/>
      <c r="D68" s="153"/>
      <c r="E68" s="153"/>
      <c r="F68" s="153"/>
      <c r="G68" s="153"/>
      <c r="H68" s="153"/>
    </row>
    <row r="69" spans="1:8" s="150" customFormat="1" ht="16.5" customHeight="1">
      <c r="A69" s="146" t="s">
        <v>29</v>
      </c>
      <c r="B69" s="148" t="s">
        <v>172</v>
      </c>
      <c r="C69" s="149"/>
      <c r="D69" s="149"/>
      <c r="E69" s="149"/>
      <c r="F69" s="153"/>
      <c r="G69" s="153"/>
      <c r="H69" s="153"/>
    </row>
    <row r="70" spans="1:8" s="150" customFormat="1" ht="16.5" customHeight="1">
      <c r="A70" s="155" t="s">
        <v>31</v>
      </c>
      <c r="B70" s="156" t="s">
        <v>209</v>
      </c>
      <c r="C70" s="157">
        <v>0</v>
      </c>
      <c r="D70" s="157">
        <v>0</v>
      </c>
      <c r="E70" s="157">
        <v>0</v>
      </c>
      <c r="F70" s="157">
        <v>0</v>
      </c>
      <c r="G70" s="157"/>
      <c r="H70" s="157"/>
    </row>
    <row r="71" spans="1:8" ht="16.5" hidden="1" customHeight="1">
      <c r="A71" s="158" t="s">
        <v>210</v>
      </c>
      <c r="E71" s="159"/>
      <c r="F71" s="159"/>
    </row>
    <row r="72" spans="1:8" ht="36" hidden="1" customHeight="1">
      <c r="A72" s="1009" t="s">
        <v>211</v>
      </c>
      <c r="B72" s="1009"/>
      <c r="C72" s="1009"/>
      <c r="D72" s="1009"/>
      <c r="E72" s="1009"/>
      <c r="F72" s="1009"/>
      <c r="G72" s="1009"/>
      <c r="H72" s="1009"/>
    </row>
    <row r="73" spans="1:8" ht="36" hidden="1" customHeight="1">
      <c r="A73" s="1009" t="s">
        <v>212</v>
      </c>
      <c r="B73" s="1009"/>
      <c r="C73" s="1009"/>
      <c r="D73" s="1009"/>
      <c r="E73" s="1009"/>
      <c r="F73" s="1009"/>
      <c r="G73" s="1009"/>
      <c r="H73" s="1009"/>
    </row>
    <row r="74" spans="1:8" ht="36" hidden="1" customHeight="1">
      <c r="A74" s="1009" t="s">
        <v>213</v>
      </c>
      <c r="B74" s="1009"/>
      <c r="C74" s="1009"/>
      <c r="D74" s="1009"/>
      <c r="E74" s="1009"/>
      <c r="F74" s="1009"/>
      <c r="G74" s="1009"/>
      <c r="H74" s="1009"/>
    </row>
    <row r="75" spans="1:8" ht="36" hidden="1" customHeight="1">
      <c r="A75" s="1009" t="s">
        <v>214</v>
      </c>
      <c r="B75" s="1009"/>
      <c r="C75" s="1009"/>
      <c r="D75" s="1009"/>
      <c r="E75" s="1009"/>
      <c r="F75" s="1009"/>
      <c r="G75" s="1009"/>
      <c r="H75" s="1009"/>
    </row>
    <row r="76" spans="1:8" ht="66.75" hidden="1" customHeight="1">
      <c r="A76" s="1009" t="s">
        <v>215</v>
      </c>
      <c r="B76" s="1009"/>
      <c r="C76" s="1009"/>
      <c r="D76" s="1009"/>
      <c r="E76" s="1009"/>
      <c r="F76" s="1009"/>
      <c r="G76" s="1009"/>
      <c r="H76" s="1009"/>
    </row>
    <row r="77" spans="1:8" ht="16.5" hidden="1" customHeight="1"/>
  </sheetData>
  <mergeCells count="14">
    <mergeCell ref="A74:H74"/>
    <mergeCell ref="A75:H75"/>
    <mergeCell ref="A76:H76"/>
    <mergeCell ref="A72:H72"/>
    <mergeCell ref="A73:H73"/>
    <mergeCell ref="A1:H1"/>
    <mergeCell ref="A2:H2"/>
    <mergeCell ref="A3:H3"/>
    <mergeCell ref="F4:H4"/>
    <mergeCell ref="A5:A6"/>
    <mergeCell ref="B5:B6"/>
    <mergeCell ref="C5:D5"/>
    <mergeCell ref="E5:F5"/>
    <mergeCell ref="G5:H5"/>
  </mergeCells>
  <pageMargins left="0.70866141732283472" right="0.11811023622047245" top="0.35433070866141736" bottom="0.35433070866141736"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7"/>
  <sheetViews>
    <sheetView zoomScale="85" zoomScaleNormal="85" workbookViewId="0">
      <selection activeCell="I5" sqref="I1:L1048576"/>
    </sheetView>
  </sheetViews>
  <sheetFormatPr defaultRowHeight="15"/>
  <cols>
    <col min="1" max="1" width="4.85546875" style="161" customWidth="1"/>
    <col min="2" max="2" width="47" style="161" customWidth="1"/>
    <col min="3" max="5" width="11.140625" style="161" customWidth="1"/>
    <col min="6" max="6" width="10.5703125" style="161" customWidth="1"/>
    <col min="7" max="8" width="9.42578125" style="161" customWidth="1"/>
    <col min="9" max="234" width="9.140625" style="161"/>
    <col min="235" max="235" width="4.85546875" style="161" customWidth="1"/>
    <col min="236" max="236" width="47" style="161" customWidth="1"/>
    <col min="237" max="238" width="0" style="161" hidden="1" customWidth="1"/>
    <col min="239" max="239" width="12.140625" style="161" customWidth="1"/>
    <col min="240" max="240" width="11.28515625" style="161" customWidth="1"/>
    <col min="241" max="241" width="0" style="161" hidden="1" customWidth="1"/>
    <col min="242" max="246" width="11.140625" style="161" customWidth="1"/>
    <col min="247" max="247" width="10.5703125" style="161" customWidth="1"/>
    <col min="248" max="249" width="9.42578125" style="161" customWidth="1"/>
    <col min="250" max="251" width="11.140625" style="161" customWidth="1"/>
    <col min="252" max="252" width="12" style="161" customWidth="1"/>
    <col min="253" max="253" width="11.140625" style="161" customWidth="1"/>
    <col min="254" max="255" width="10.5703125" style="161" customWidth="1"/>
    <col min="256" max="256" width="11.5703125" style="161" bestFit="1" customWidth="1"/>
    <col min="257" max="490" width="9.140625" style="161"/>
    <col min="491" max="491" width="4.85546875" style="161" customWidth="1"/>
    <col min="492" max="492" width="47" style="161" customWidth="1"/>
    <col min="493" max="494" width="0" style="161" hidden="1" customWidth="1"/>
    <col min="495" max="495" width="12.140625" style="161" customWidth="1"/>
    <col min="496" max="496" width="11.28515625" style="161" customWidth="1"/>
    <col min="497" max="497" width="0" style="161" hidden="1" customWidth="1"/>
    <col min="498" max="502" width="11.140625" style="161" customWidth="1"/>
    <col min="503" max="503" width="10.5703125" style="161" customWidth="1"/>
    <col min="504" max="505" width="9.42578125" style="161" customWidth="1"/>
    <col min="506" max="507" width="11.140625" style="161" customWidth="1"/>
    <col min="508" max="508" width="12" style="161" customWidth="1"/>
    <col min="509" max="509" width="11.140625" style="161" customWidth="1"/>
    <col min="510" max="511" width="10.5703125" style="161" customWidth="1"/>
    <col min="512" max="512" width="11.5703125" style="161" bestFit="1" customWidth="1"/>
    <col min="513" max="746" width="9.140625" style="161"/>
    <col min="747" max="747" width="4.85546875" style="161" customWidth="1"/>
    <col min="748" max="748" width="47" style="161" customWidth="1"/>
    <col min="749" max="750" width="0" style="161" hidden="1" customWidth="1"/>
    <col min="751" max="751" width="12.140625" style="161" customWidth="1"/>
    <col min="752" max="752" width="11.28515625" style="161" customWidth="1"/>
    <col min="753" max="753" width="0" style="161" hidden="1" customWidth="1"/>
    <col min="754" max="758" width="11.140625" style="161" customWidth="1"/>
    <col min="759" max="759" width="10.5703125" style="161" customWidth="1"/>
    <col min="760" max="761" width="9.42578125" style="161" customWidth="1"/>
    <col min="762" max="763" width="11.140625" style="161" customWidth="1"/>
    <col min="764" max="764" width="12" style="161" customWidth="1"/>
    <col min="765" max="765" width="11.140625" style="161" customWidth="1"/>
    <col min="766" max="767" width="10.5703125" style="161" customWidth="1"/>
    <col min="768" max="768" width="11.5703125" style="161" bestFit="1" customWidth="1"/>
    <col min="769" max="1002" width="9.140625" style="161"/>
    <col min="1003" max="1003" width="4.85546875" style="161" customWidth="1"/>
    <col min="1004" max="1004" width="47" style="161" customWidth="1"/>
    <col min="1005" max="1006" width="0" style="161" hidden="1" customWidth="1"/>
    <col min="1007" max="1007" width="12.140625" style="161" customWidth="1"/>
    <col min="1008" max="1008" width="11.28515625" style="161" customWidth="1"/>
    <col min="1009" max="1009" width="0" style="161" hidden="1" customWidth="1"/>
    <col min="1010" max="1014" width="11.140625" style="161" customWidth="1"/>
    <col min="1015" max="1015" width="10.5703125" style="161" customWidth="1"/>
    <col min="1016" max="1017" width="9.42578125" style="161" customWidth="1"/>
    <col min="1018" max="1019" width="11.140625" style="161" customWidth="1"/>
    <col min="1020" max="1020" width="12" style="161" customWidth="1"/>
    <col min="1021" max="1021" width="11.140625" style="161" customWidth="1"/>
    <col min="1022" max="1023" width="10.5703125" style="161" customWidth="1"/>
    <col min="1024" max="1024" width="11.5703125" style="161" bestFit="1" customWidth="1"/>
    <col min="1025" max="1258" width="9.140625" style="161"/>
    <col min="1259" max="1259" width="4.85546875" style="161" customWidth="1"/>
    <col min="1260" max="1260" width="47" style="161" customWidth="1"/>
    <col min="1261" max="1262" width="0" style="161" hidden="1" customWidth="1"/>
    <col min="1263" max="1263" width="12.140625" style="161" customWidth="1"/>
    <col min="1264" max="1264" width="11.28515625" style="161" customWidth="1"/>
    <col min="1265" max="1265" width="0" style="161" hidden="1" customWidth="1"/>
    <col min="1266" max="1270" width="11.140625" style="161" customWidth="1"/>
    <col min="1271" max="1271" width="10.5703125" style="161" customWidth="1"/>
    <col min="1272" max="1273" width="9.42578125" style="161" customWidth="1"/>
    <col min="1274" max="1275" width="11.140625" style="161" customWidth="1"/>
    <col min="1276" max="1276" width="12" style="161" customWidth="1"/>
    <col min="1277" max="1277" width="11.140625" style="161" customWidth="1"/>
    <col min="1278" max="1279" width="10.5703125" style="161" customWidth="1"/>
    <col min="1280" max="1280" width="11.5703125" style="161" bestFit="1" customWidth="1"/>
    <col min="1281" max="1514" width="9.140625" style="161"/>
    <col min="1515" max="1515" width="4.85546875" style="161" customWidth="1"/>
    <col min="1516" max="1516" width="47" style="161" customWidth="1"/>
    <col min="1517" max="1518" width="0" style="161" hidden="1" customWidth="1"/>
    <col min="1519" max="1519" width="12.140625" style="161" customWidth="1"/>
    <col min="1520" max="1520" width="11.28515625" style="161" customWidth="1"/>
    <col min="1521" max="1521" width="0" style="161" hidden="1" customWidth="1"/>
    <col min="1522" max="1526" width="11.140625" style="161" customWidth="1"/>
    <col min="1527" max="1527" width="10.5703125" style="161" customWidth="1"/>
    <col min="1528" max="1529" width="9.42578125" style="161" customWidth="1"/>
    <col min="1530" max="1531" width="11.140625" style="161" customWidth="1"/>
    <col min="1532" max="1532" width="12" style="161" customWidth="1"/>
    <col min="1533" max="1533" width="11.140625" style="161" customWidth="1"/>
    <col min="1534" max="1535" width="10.5703125" style="161" customWidth="1"/>
    <col min="1536" max="1536" width="11.5703125" style="161" bestFit="1" customWidth="1"/>
    <col min="1537" max="1770" width="9.140625" style="161"/>
    <col min="1771" max="1771" width="4.85546875" style="161" customWidth="1"/>
    <col min="1772" max="1772" width="47" style="161" customWidth="1"/>
    <col min="1773" max="1774" width="0" style="161" hidden="1" customWidth="1"/>
    <col min="1775" max="1775" width="12.140625" style="161" customWidth="1"/>
    <col min="1776" max="1776" width="11.28515625" style="161" customWidth="1"/>
    <col min="1777" max="1777" width="0" style="161" hidden="1" customWidth="1"/>
    <col min="1778" max="1782" width="11.140625" style="161" customWidth="1"/>
    <col min="1783" max="1783" width="10.5703125" style="161" customWidth="1"/>
    <col min="1784" max="1785" width="9.42578125" style="161" customWidth="1"/>
    <col min="1786" max="1787" width="11.140625" style="161" customWidth="1"/>
    <col min="1788" max="1788" width="12" style="161" customWidth="1"/>
    <col min="1789" max="1789" width="11.140625" style="161" customWidth="1"/>
    <col min="1790" max="1791" width="10.5703125" style="161" customWidth="1"/>
    <col min="1792" max="1792" width="11.5703125" style="161" bestFit="1" customWidth="1"/>
    <col min="1793" max="2026" width="9.140625" style="161"/>
    <col min="2027" max="2027" width="4.85546875" style="161" customWidth="1"/>
    <col min="2028" max="2028" width="47" style="161" customWidth="1"/>
    <col min="2029" max="2030" width="0" style="161" hidden="1" customWidth="1"/>
    <col min="2031" max="2031" width="12.140625" style="161" customWidth="1"/>
    <col min="2032" max="2032" width="11.28515625" style="161" customWidth="1"/>
    <col min="2033" max="2033" width="0" style="161" hidden="1" customWidth="1"/>
    <col min="2034" max="2038" width="11.140625" style="161" customWidth="1"/>
    <col min="2039" max="2039" width="10.5703125" style="161" customWidth="1"/>
    <col min="2040" max="2041" width="9.42578125" style="161" customWidth="1"/>
    <col min="2042" max="2043" width="11.140625" style="161" customWidth="1"/>
    <col min="2044" max="2044" width="12" style="161" customWidth="1"/>
    <col min="2045" max="2045" width="11.140625" style="161" customWidth="1"/>
    <col min="2046" max="2047" width="10.5703125" style="161" customWidth="1"/>
    <col min="2048" max="2048" width="11.5703125" style="161" bestFit="1" customWidth="1"/>
    <col min="2049" max="2282" width="9.140625" style="161"/>
    <col min="2283" max="2283" width="4.85546875" style="161" customWidth="1"/>
    <col min="2284" max="2284" width="47" style="161" customWidth="1"/>
    <col min="2285" max="2286" width="0" style="161" hidden="1" customWidth="1"/>
    <col min="2287" max="2287" width="12.140625" style="161" customWidth="1"/>
    <col min="2288" max="2288" width="11.28515625" style="161" customWidth="1"/>
    <col min="2289" max="2289" width="0" style="161" hidden="1" customWidth="1"/>
    <col min="2290" max="2294" width="11.140625" style="161" customWidth="1"/>
    <col min="2295" max="2295" width="10.5703125" style="161" customWidth="1"/>
    <col min="2296" max="2297" width="9.42578125" style="161" customWidth="1"/>
    <col min="2298" max="2299" width="11.140625" style="161" customWidth="1"/>
    <col min="2300" max="2300" width="12" style="161" customWidth="1"/>
    <col min="2301" max="2301" width="11.140625" style="161" customWidth="1"/>
    <col min="2302" max="2303" width="10.5703125" style="161" customWidth="1"/>
    <col min="2304" max="2304" width="11.5703125" style="161" bestFit="1" customWidth="1"/>
    <col min="2305" max="2538" width="9.140625" style="161"/>
    <col min="2539" max="2539" width="4.85546875" style="161" customWidth="1"/>
    <col min="2540" max="2540" width="47" style="161" customWidth="1"/>
    <col min="2541" max="2542" width="0" style="161" hidden="1" customWidth="1"/>
    <col min="2543" max="2543" width="12.140625" style="161" customWidth="1"/>
    <col min="2544" max="2544" width="11.28515625" style="161" customWidth="1"/>
    <col min="2545" max="2545" width="0" style="161" hidden="1" customWidth="1"/>
    <col min="2546" max="2550" width="11.140625" style="161" customWidth="1"/>
    <col min="2551" max="2551" width="10.5703125" style="161" customWidth="1"/>
    <col min="2552" max="2553" width="9.42578125" style="161" customWidth="1"/>
    <col min="2554" max="2555" width="11.140625" style="161" customWidth="1"/>
    <col min="2556" max="2556" width="12" style="161" customWidth="1"/>
    <col min="2557" max="2557" width="11.140625" style="161" customWidth="1"/>
    <col min="2558" max="2559" width="10.5703125" style="161" customWidth="1"/>
    <col min="2560" max="2560" width="11.5703125" style="161" bestFit="1" customWidth="1"/>
    <col min="2561" max="2794" width="9.140625" style="161"/>
    <col min="2795" max="2795" width="4.85546875" style="161" customWidth="1"/>
    <col min="2796" max="2796" width="47" style="161" customWidth="1"/>
    <col min="2797" max="2798" width="0" style="161" hidden="1" customWidth="1"/>
    <col min="2799" max="2799" width="12.140625" style="161" customWidth="1"/>
    <col min="2800" max="2800" width="11.28515625" style="161" customWidth="1"/>
    <col min="2801" max="2801" width="0" style="161" hidden="1" customWidth="1"/>
    <col min="2802" max="2806" width="11.140625" style="161" customWidth="1"/>
    <col min="2807" max="2807" width="10.5703125" style="161" customWidth="1"/>
    <col min="2808" max="2809" width="9.42578125" style="161" customWidth="1"/>
    <col min="2810" max="2811" width="11.140625" style="161" customWidth="1"/>
    <col min="2812" max="2812" width="12" style="161" customWidth="1"/>
    <col min="2813" max="2813" width="11.140625" style="161" customWidth="1"/>
    <col min="2814" max="2815" width="10.5703125" style="161" customWidth="1"/>
    <col min="2816" max="2816" width="11.5703125" style="161" bestFit="1" customWidth="1"/>
    <col min="2817" max="3050" width="9.140625" style="161"/>
    <col min="3051" max="3051" width="4.85546875" style="161" customWidth="1"/>
    <col min="3052" max="3052" width="47" style="161" customWidth="1"/>
    <col min="3053" max="3054" width="0" style="161" hidden="1" customWidth="1"/>
    <col min="3055" max="3055" width="12.140625" style="161" customWidth="1"/>
    <col min="3056" max="3056" width="11.28515625" style="161" customWidth="1"/>
    <col min="3057" max="3057" width="0" style="161" hidden="1" customWidth="1"/>
    <col min="3058" max="3062" width="11.140625" style="161" customWidth="1"/>
    <col min="3063" max="3063" width="10.5703125" style="161" customWidth="1"/>
    <col min="3064" max="3065" width="9.42578125" style="161" customWidth="1"/>
    <col min="3066" max="3067" width="11.140625" style="161" customWidth="1"/>
    <col min="3068" max="3068" width="12" style="161" customWidth="1"/>
    <col min="3069" max="3069" width="11.140625" style="161" customWidth="1"/>
    <col min="3070" max="3071" width="10.5703125" style="161" customWidth="1"/>
    <col min="3072" max="3072" width="11.5703125" style="161" bestFit="1" customWidth="1"/>
    <col min="3073" max="3306" width="9.140625" style="161"/>
    <col min="3307" max="3307" width="4.85546875" style="161" customWidth="1"/>
    <col min="3308" max="3308" width="47" style="161" customWidth="1"/>
    <col min="3309" max="3310" width="0" style="161" hidden="1" customWidth="1"/>
    <col min="3311" max="3311" width="12.140625" style="161" customWidth="1"/>
    <col min="3312" max="3312" width="11.28515625" style="161" customWidth="1"/>
    <col min="3313" max="3313" width="0" style="161" hidden="1" customWidth="1"/>
    <col min="3314" max="3318" width="11.140625" style="161" customWidth="1"/>
    <col min="3319" max="3319" width="10.5703125" style="161" customWidth="1"/>
    <col min="3320" max="3321" width="9.42578125" style="161" customWidth="1"/>
    <col min="3322" max="3323" width="11.140625" style="161" customWidth="1"/>
    <col min="3324" max="3324" width="12" style="161" customWidth="1"/>
    <col min="3325" max="3325" width="11.140625" style="161" customWidth="1"/>
    <col min="3326" max="3327" width="10.5703125" style="161" customWidth="1"/>
    <col min="3328" max="3328" width="11.5703125" style="161" bestFit="1" customWidth="1"/>
    <col min="3329" max="3562" width="9.140625" style="161"/>
    <col min="3563" max="3563" width="4.85546875" style="161" customWidth="1"/>
    <col min="3564" max="3564" width="47" style="161" customWidth="1"/>
    <col min="3565" max="3566" width="0" style="161" hidden="1" customWidth="1"/>
    <col min="3567" max="3567" width="12.140625" style="161" customWidth="1"/>
    <col min="3568" max="3568" width="11.28515625" style="161" customWidth="1"/>
    <col min="3569" max="3569" width="0" style="161" hidden="1" customWidth="1"/>
    <col min="3570" max="3574" width="11.140625" style="161" customWidth="1"/>
    <col min="3575" max="3575" width="10.5703125" style="161" customWidth="1"/>
    <col min="3576" max="3577" width="9.42578125" style="161" customWidth="1"/>
    <col min="3578" max="3579" width="11.140625" style="161" customWidth="1"/>
    <col min="3580" max="3580" width="12" style="161" customWidth="1"/>
    <col min="3581" max="3581" width="11.140625" style="161" customWidth="1"/>
    <col min="3582" max="3583" width="10.5703125" style="161" customWidth="1"/>
    <col min="3584" max="3584" width="11.5703125" style="161" bestFit="1" customWidth="1"/>
    <col min="3585" max="3818" width="9.140625" style="161"/>
    <col min="3819" max="3819" width="4.85546875" style="161" customWidth="1"/>
    <col min="3820" max="3820" width="47" style="161" customWidth="1"/>
    <col min="3821" max="3822" width="0" style="161" hidden="1" customWidth="1"/>
    <col min="3823" max="3823" width="12.140625" style="161" customWidth="1"/>
    <col min="3824" max="3824" width="11.28515625" style="161" customWidth="1"/>
    <col min="3825" max="3825" width="0" style="161" hidden="1" customWidth="1"/>
    <col min="3826" max="3830" width="11.140625" style="161" customWidth="1"/>
    <col min="3831" max="3831" width="10.5703125" style="161" customWidth="1"/>
    <col min="3832" max="3833" width="9.42578125" style="161" customWidth="1"/>
    <col min="3834" max="3835" width="11.140625" style="161" customWidth="1"/>
    <col min="3836" max="3836" width="12" style="161" customWidth="1"/>
    <col min="3837" max="3837" width="11.140625" style="161" customWidth="1"/>
    <col min="3838" max="3839" width="10.5703125" style="161" customWidth="1"/>
    <col min="3840" max="3840" width="11.5703125" style="161" bestFit="1" customWidth="1"/>
    <col min="3841" max="4074" width="9.140625" style="161"/>
    <col min="4075" max="4075" width="4.85546875" style="161" customWidth="1"/>
    <col min="4076" max="4076" width="47" style="161" customWidth="1"/>
    <col min="4077" max="4078" width="0" style="161" hidden="1" customWidth="1"/>
    <col min="4079" max="4079" width="12.140625" style="161" customWidth="1"/>
    <col min="4080" max="4080" width="11.28515625" style="161" customWidth="1"/>
    <col min="4081" max="4081" width="0" style="161" hidden="1" customWidth="1"/>
    <col min="4082" max="4086" width="11.140625" style="161" customWidth="1"/>
    <col min="4087" max="4087" width="10.5703125" style="161" customWidth="1"/>
    <col min="4088" max="4089" width="9.42578125" style="161" customWidth="1"/>
    <col min="4090" max="4091" width="11.140625" style="161" customWidth="1"/>
    <col min="4092" max="4092" width="12" style="161" customWidth="1"/>
    <col min="4093" max="4093" width="11.140625" style="161" customWidth="1"/>
    <col min="4094" max="4095" width="10.5703125" style="161" customWidth="1"/>
    <col min="4096" max="4096" width="11.5703125" style="161" bestFit="1" customWidth="1"/>
    <col min="4097" max="4330" width="9.140625" style="161"/>
    <col min="4331" max="4331" width="4.85546875" style="161" customWidth="1"/>
    <col min="4332" max="4332" width="47" style="161" customWidth="1"/>
    <col min="4333" max="4334" width="0" style="161" hidden="1" customWidth="1"/>
    <col min="4335" max="4335" width="12.140625" style="161" customWidth="1"/>
    <col min="4336" max="4336" width="11.28515625" style="161" customWidth="1"/>
    <col min="4337" max="4337" width="0" style="161" hidden="1" customWidth="1"/>
    <col min="4338" max="4342" width="11.140625" style="161" customWidth="1"/>
    <col min="4343" max="4343" width="10.5703125" style="161" customWidth="1"/>
    <col min="4344" max="4345" width="9.42578125" style="161" customWidth="1"/>
    <col min="4346" max="4347" width="11.140625" style="161" customWidth="1"/>
    <col min="4348" max="4348" width="12" style="161" customWidth="1"/>
    <col min="4349" max="4349" width="11.140625" style="161" customWidth="1"/>
    <col min="4350" max="4351" width="10.5703125" style="161" customWidth="1"/>
    <col min="4352" max="4352" width="11.5703125" style="161" bestFit="1" customWidth="1"/>
    <col min="4353" max="4586" width="9.140625" style="161"/>
    <col min="4587" max="4587" width="4.85546875" style="161" customWidth="1"/>
    <col min="4588" max="4588" width="47" style="161" customWidth="1"/>
    <col min="4589" max="4590" width="0" style="161" hidden="1" customWidth="1"/>
    <col min="4591" max="4591" width="12.140625" style="161" customWidth="1"/>
    <col min="4592" max="4592" width="11.28515625" style="161" customWidth="1"/>
    <col min="4593" max="4593" width="0" style="161" hidden="1" customWidth="1"/>
    <col min="4594" max="4598" width="11.140625" style="161" customWidth="1"/>
    <col min="4599" max="4599" width="10.5703125" style="161" customWidth="1"/>
    <col min="4600" max="4601" width="9.42578125" style="161" customWidth="1"/>
    <col min="4602" max="4603" width="11.140625" style="161" customWidth="1"/>
    <col min="4604" max="4604" width="12" style="161" customWidth="1"/>
    <col min="4605" max="4605" width="11.140625" style="161" customWidth="1"/>
    <col min="4606" max="4607" width="10.5703125" style="161" customWidth="1"/>
    <col min="4608" max="4608" width="11.5703125" style="161" bestFit="1" customWidth="1"/>
    <col min="4609" max="4842" width="9.140625" style="161"/>
    <col min="4843" max="4843" width="4.85546875" style="161" customWidth="1"/>
    <col min="4844" max="4844" width="47" style="161" customWidth="1"/>
    <col min="4845" max="4846" width="0" style="161" hidden="1" customWidth="1"/>
    <col min="4847" max="4847" width="12.140625" style="161" customWidth="1"/>
    <col min="4848" max="4848" width="11.28515625" style="161" customWidth="1"/>
    <col min="4849" max="4849" width="0" style="161" hidden="1" customWidth="1"/>
    <col min="4850" max="4854" width="11.140625" style="161" customWidth="1"/>
    <col min="4855" max="4855" width="10.5703125" style="161" customWidth="1"/>
    <col min="4856" max="4857" width="9.42578125" style="161" customWidth="1"/>
    <col min="4858" max="4859" width="11.140625" style="161" customWidth="1"/>
    <col min="4860" max="4860" width="12" style="161" customWidth="1"/>
    <col min="4861" max="4861" width="11.140625" style="161" customWidth="1"/>
    <col min="4862" max="4863" width="10.5703125" style="161" customWidth="1"/>
    <col min="4864" max="4864" width="11.5703125" style="161" bestFit="1" customWidth="1"/>
    <col min="4865" max="5098" width="9.140625" style="161"/>
    <col min="5099" max="5099" width="4.85546875" style="161" customWidth="1"/>
    <col min="5100" max="5100" width="47" style="161" customWidth="1"/>
    <col min="5101" max="5102" width="0" style="161" hidden="1" customWidth="1"/>
    <col min="5103" max="5103" width="12.140625" style="161" customWidth="1"/>
    <col min="5104" max="5104" width="11.28515625" style="161" customWidth="1"/>
    <col min="5105" max="5105" width="0" style="161" hidden="1" customWidth="1"/>
    <col min="5106" max="5110" width="11.140625" style="161" customWidth="1"/>
    <col min="5111" max="5111" width="10.5703125" style="161" customWidth="1"/>
    <col min="5112" max="5113" width="9.42578125" style="161" customWidth="1"/>
    <col min="5114" max="5115" width="11.140625" style="161" customWidth="1"/>
    <col min="5116" max="5116" width="12" style="161" customWidth="1"/>
    <col min="5117" max="5117" width="11.140625" style="161" customWidth="1"/>
    <col min="5118" max="5119" width="10.5703125" style="161" customWidth="1"/>
    <col min="5120" max="5120" width="11.5703125" style="161" bestFit="1" customWidth="1"/>
    <col min="5121" max="5354" width="9.140625" style="161"/>
    <col min="5355" max="5355" width="4.85546875" style="161" customWidth="1"/>
    <col min="5356" max="5356" width="47" style="161" customWidth="1"/>
    <col min="5357" max="5358" width="0" style="161" hidden="1" customWidth="1"/>
    <col min="5359" max="5359" width="12.140625" style="161" customWidth="1"/>
    <col min="5360" max="5360" width="11.28515625" style="161" customWidth="1"/>
    <col min="5361" max="5361" width="0" style="161" hidden="1" customWidth="1"/>
    <col min="5362" max="5366" width="11.140625" style="161" customWidth="1"/>
    <col min="5367" max="5367" width="10.5703125" style="161" customWidth="1"/>
    <col min="5368" max="5369" width="9.42578125" style="161" customWidth="1"/>
    <col min="5370" max="5371" width="11.140625" style="161" customWidth="1"/>
    <col min="5372" max="5372" width="12" style="161" customWidth="1"/>
    <col min="5373" max="5373" width="11.140625" style="161" customWidth="1"/>
    <col min="5374" max="5375" width="10.5703125" style="161" customWidth="1"/>
    <col min="5376" max="5376" width="11.5703125" style="161" bestFit="1" customWidth="1"/>
    <col min="5377" max="5610" width="9.140625" style="161"/>
    <col min="5611" max="5611" width="4.85546875" style="161" customWidth="1"/>
    <col min="5612" max="5612" width="47" style="161" customWidth="1"/>
    <col min="5613" max="5614" width="0" style="161" hidden="1" customWidth="1"/>
    <col min="5615" max="5615" width="12.140625" style="161" customWidth="1"/>
    <col min="5616" max="5616" width="11.28515625" style="161" customWidth="1"/>
    <col min="5617" max="5617" width="0" style="161" hidden="1" customWidth="1"/>
    <col min="5618" max="5622" width="11.140625" style="161" customWidth="1"/>
    <col min="5623" max="5623" width="10.5703125" style="161" customWidth="1"/>
    <col min="5624" max="5625" width="9.42578125" style="161" customWidth="1"/>
    <col min="5626" max="5627" width="11.140625" style="161" customWidth="1"/>
    <col min="5628" max="5628" width="12" style="161" customWidth="1"/>
    <col min="5629" max="5629" width="11.140625" style="161" customWidth="1"/>
    <col min="5630" max="5631" width="10.5703125" style="161" customWidth="1"/>
    <col min="5632" max="5632" width="11.5703125" style="161" bestFit="1" customWidth="1"/>
    <col min="5633" max="5866" width="9.140625" style="161"/>
    <col min="5867" max="5867" width="4.85546875" style="161" customWidth="1"/>
    <col min="5868" max="5868" width="47" style="161" customWidth="1"/>
    <col min="5869" max="5870" width="0" style="161" hidden="1" customWidth="1"/>
    <col min="5871" max="5871" width="12.140625" style="161" customWidth="1"/>
    <col min="5872" max="5872" width="11.28515625" style="161" customWidth="1"/>
    <col min="5873" max="5873" width="0" style="161" hidden="1" customWidth="1"/>
    <col min="5874" max="5878" width="11.140625" style="161" customWidth="1"/>
    <col min="5879" max="5879" width="10.5703125" style="161" customWidth="1"/>
    <col min="5880" max="5881" width="9.42578125" style="161" customWidth="1"/>
    <col min="5882" max="5883" width="11.140625" style="161" customWidth="1"/>
    <col min="5884" max="5884" width="12" style="161" customWidth="1"/>
    <col min="5885" max="5885" width="11.140625" style="161" customWidth="1"/>
    <col min="5886" max="5887" width="10.5703125" style="161" customWidth="1"/>
    <col min="5888" max="5888" width="11.5703125" style="161" bestFit="1" customWidth="1"/>
    <col min="5889" max="6122" width="9.140625" style="161"/>
    <col min="6123" max="6123" width="4.85546875" style="161" customWidth="1"/>
    <col min="6124" max="6124" width="47" style="161" customWidth="1"/>
    <col min="6125" max="6126" width="0" style="161" hidden="1" customWidth="1"/>
    <col min="6127" max="6127" width="12.140625" style="161" customWidth="1"/>
    <col min="6128" max="6128" width="11.28515625" style="161" customWidth="1"/>
    <col min="6129" max="6129" width="0" style="161" hidden="1" customWidth="1"/>
    <col min="6130" max="6134" width="11.140625" style="161" customWidth="1"/>
    <col min="6135" max="6135" width="10.5703125" style="161" customWidth="1"/>
    <col min="6136" max="6137" width="9.42578125" style="161" customWidth="1"/>
    <col min="6138" max="6139" width="11.140625" style="161" customWidth="1"/>
    <col min="6140" max="6140" width="12" style="161" customWidth="1"/>
    <col min="6141" max="6141" width="11.140625" style="161" customWidth="1"/>
    <col min="6142" max="6143" width="10.5703125" style="161" customWidth="1"/>
    <col min="6144" max="6144" width="11.5703125" style="161" bestFit="1" customWidth="1"/>
    <col min="6145" max="6378" width="9.140625" style="161"/>
    <col min="6379" max="6379" width="4.85546875" style="161" customWidth="1"/>
    <col min="6380" max="6380" width="47" style="161" customWidth="1"/>
    <col min="6381" max="6382" width="0" style="161" hidden="1" customWidth="1"/>
    <col min="6383" max="6383" width="12.140625" style="161" customWidth="1"/>
    <col min="6384" max="6384" width="11.28515625" style="161" customWidth="1"/>
    <col min="6385" max="6385" width="0" style="161" hidden="1" customWidth="1"/>
    <col min="6386" max="6390" width="11.140625" style="161" customWidth="1"/>
    <col min="6391" max="6391" width="10.5703125" style="161" customWidth="1"/>
    <col min="6392" max="6393" width="9.42578125" style="161" customWidth="1"/>
    <col min="6394" max="6395" width="11.140625" style="161" customWidth="1"/>
    <col min="6396" max="6396" width="12" style="161" customWidth="1"/>
    <col min="6397" max="6397" width="11.140625" style="161" customWidth="1"/>
    <col min="6398" max="6399" width="10.5703125" style="161" customWidth="1"/>
    <col min="6400" max="6400" width="11.5703125" style="161" bestFit="1" customWidth="1"/>
    <col min="6401" max="6634" width="9.140625" style="161"/>
    <col min="6635" max="6635" width="4.85546875" style="161" customWidth="1"/>
    <col min="6636" max="6636" width="47" style="161" customWidth="1"/>
    <col min="6637" max="6638" width="0" style="161" hidden="1" customWidth="1"/>
    <col min="6639" max="6639" width="12.140625" style="161" customWidth="1"/>
    <col min="6640" max="6640" width="11.28515625" style="161" customWidth="1"/>
    <col min="6641" max="6641" width="0" style="161" hidden="1" customWidth="1"/>
    <col min="6642" max="6646" width="11.140625" style="161" customWidth="1"/>
    <col min="6647" max="6647" width="10.5703125" style="161" customWidth="1"/>
    <col min="6648" max="6649" width="9.42578125" style="161" customWidth="1"/>
    <col min="6650" max="6651" width="11.140625" style="161" customWidth="1"/>
    <col min="6652" max="6652" width="12" style="161" customWidth="1"/>
    <col min="6653" max="6653" width="11.140625" style="161" customWidth="1"/>
    <col min="6654" max="6655" width="10.5703125" style="161" customWidth="1"/>
    <col min="6656" max="6656" width="11.5703125" style="161" bestFit="1" customWidth="1"/>
    <col min="6657" max="6890" width="9.140625" style="161"/>
    <col min="6891" max="6891" width="4.85546875" style="161" customWidth="1"/>
    <col min="6892" max="6892" width="47" style="161" customWidth="1"/>
    <col min="6893" max="6894" width="0" style="161" hidden="1" customWidth="1"/>
    <col min="6895" max="6895" width="12.140625" style="161" customWidth="1"/>
    <col min="6896" max="6896" width="11.28515625" style="161" customWidth="1"/>
    <col min="6897" max="6897" width="0" style="161" hidden="1" customWidth="1"/>
    <col min="6898" max="6902" width="11.140625" style="161" customWidth="1"/>
    <col min="6903" max="6903" width="10.5703125" style="161" customWidth="1"/>
    <col min="6904" max="6905" width="9.42578125" style="161" customWidth="1"/>
    <col min="6906" max="6907" width="11.140625" style="161" customWidth="1"/>
    <col min="6908" max="6908" width="12" style="161" customWidth="1"/>
    <col min="6909" max="6909" width="11.140625" style="161" customWidth="1"/>
    <col min="6910" max="6911" width="10.5703125" style="161" customWidth="1"/>
    <col min="6912" max="6912" width="11.5703125" style="161" bestFit="1" customWidth="1"/>
    <col min="6913" max="7146" width="9.140625" style="161"/>
    <col min="7147" max="7147" width="4.85546875" style="161" customWidth="1"/>
    <col min="7148" max="7148" width="47" style="161" customWidth="1"/>
    <col min="7149" max="7150" width="0" style="161" hidden="1" customWidth="1"/>
    <col min="7151" max="7151" width="12.140625" style="161" customWidth="1"/>
    <col min="7152" max="7152" width="11.28515625" style="161" customWidth="1"/>
    <col min="7153" max="7153" width="0" style="161" hidden="1" customWidth="1"/>
    <col min="7154" max="7158" width="11.140625" style="161" customWidth="1"/>
    <col min="7159" max="7159" width="10.5703125" style="161" customWidth="1"/>
    <col min="7160" max="7161" width="9.42578125" style="161" customWidth="1"/>
    <col min="7162" max="7163" width="11.140625" style="161" customWidth="1"/>
    <col min="7164" max="7164" width="12" style="161" customWidth="1"/>
    <col min="7165" max="7165" width="11.140625" style="161" customWidth="1"/>
    <col min="7166" max="7167" width="10.5703125" style="161" customWidth="1"/>
    <col min="7168" max="7168" width="11.5703125" style="161" bestFit="1" customWidth="1"/>
    <col min="7169" max="7402" width="9.140625" style="161"/>
    <col min="7403" max="7403" width="4.85546875" style="161" customWidth="1"/>
    <col min="7404" max="7404" width="47" style="161" customWidth="1"/>
    <col min="7405" max="7406" width="0" style="161" hidden="1" customWidth="1"/>
    <col min="7407" max="7407" width="12.140625" style="161" customWidth="1"/>
    <col min="7408" max="7408" width="11.28515625" style="161" customWidth="1"/>
    <col min="7409" max="7409" width="0" style="161" hidden="1" customWidth="1"/>
    <col min="7410" max="7414" width="11.140625" style="161" customWidth="1"/>
    <col min="7415" max="7415" width="10.5703125" style="161" customWidth="1"/>
    <col min="7416" max="7417" width="9.42578125" style="161" customWidth="1"/>
    <col min="7418" max="7419" width="11.140625" style="161" customWidth="1"/>
    <col min="7420" max="7420" width="12" style="161" customWidth="1"/>
    <col min="7421" max="7421" width="11.140625" style="161" customWidth="1"/>
    <col min="7422" max="7423" width="10.5703125" style="161" customWidth="1"/>
    <col min="7424" max="7424" width="11.5703125" style="161" bestFit="1" customWidth="1"/>
    <col min="7425" max="7658" width="9.140625" style="161"/>
    <col min="7659" max="7659" width="4.85546875" style="161" customWidth="1"/>
    <col min="7660" max="7660" width="47" style="161" customWidth="1"/>
    <col min="7661" max="7662" width="0" style="161" hidden="1" customWidth="1"/>
    <col min="7663" max="7663" width="12.140625" style="161" customWidth="1"/>
    <col min="7664" max="7664" width="11.28515625" style="161" customWidth="1"/>
    <col min="7665" max="7665" width="0" style="161" hidden="1" customWidth="1"/>
    <col min="7666" max="7670" width="11.140625" style="161" customWidth="1"/>
    <col min="7671" max="7671" width="10.5703125" style="161" customWidth="1"/>
    <col min="7672" max="7673" width="9.42578125" style="161" customWidth="1"/>
    <col min="7674" max="7675" width="11.140625" style="161" customWidth="1"/>
    <col min="7676" max="7676" width="12" style="161" customWidth="1"/>
    <col min="7677" max="7677" width="11.140625" style="161" customWidth="1"/>
    <col min="7678" max="7679" width="10.5703125" style="161" customWidth="1"/>
    <col min="7680" max="7680" width="11.5703125" style="161" bestFit="1" customWidth="1"/>
    <col min="7681" max="7914" width="9.140625" style="161"/>
    <col min="7915" max="7915" width="4.85546875" style="161" customWidth="1"/>
    <col min="7916" max="7916" width="47" style="161" customWidth="1"/>
    <col min="7917" max="7918" width="0" style="161" hidden="1" customWidth="1"/>
    <col min="7919" max="7919" width="12.140625" style="161" customWidth="1"/>
    <col min="7920" max="7920" width="11.28515625" style="161" customWidth="1"/>
    <col min="7921" max="7921" width="0" style="161" hidden="1" customWidth="1"/>
    <col min="7922" max="7926" width="11.140625" style="161" customWidth="1"/>
    <col min="7927" max="7927" width="10.5703125" style="161" customWidth="1"/>
    <col min="7928" max="7929" width="9.42578125" style="161" customWidth="1"/>
    <col min="7930" max="7931" width="11.140625" style="161" customWidth="1"/>
    <col min="7932" max="7932" width="12" style="161" customWidth="1"/>
    <col min="7933" max="7933" width="11.140625" style="161" customWidth="1"/>
    <col min="7934" max="7935" width="10.5703125" style="161" customWidth="1"/>
    <col min="7936" max="7936" width="11.5703125" style="161" bestFit="1" customWidth="1"/>
    <col min="7937" max="8170" width="9.140625" style="161"/>
    <col min="8171" max="8171" width="4.85546875" style="161" customWidth="1"/>
    <col min="8172" max="8172" width="47" style="161" customWidth="1"/>
    <col min="8173" max="8174" width="0" style="161" hidden="1" customWidth="1"/>
    <col min="8175" max="8175" width="12.140625" style="161" customWidth="1"/>
    <col min="8176" max="8176" width="11.28515625" style="161" customWidth="1"/>
    <col min="8177" max="8177" width="0" style="161" hidden="1" customWidth="1"/>
    <col min="8178" max="8182" width="11.140625" style="161" customWidth="1"/>
    <col min="8183" max="8183" width="10.5703125" style="161" customWidth="1"/>
    <col min="8184" max="8185" width="9.42578125" style="161" customWidth="1"/>
    <col min="8186" max="8187" width="11.140625" style="161" customWidth="1"/>
    <col min="8188" max="8188" width="12" style="161" customWidth="1"/>
    <col min="8189" max="8189" width="11.140625" style="161" customWidth="1"/>
    <col min="8190" max="8191" width="10.5703125" style="161" customWidth="1"/>
    <col min="8192" max="8192" width="11.5703125" style="161" bestFit="1" customWidth="1"/>
    <col min="8193" max="8426" width="9.140625" style="161"/>
    <col min="8427" max="8427" width="4.85546875" style="161" customWidth="1"/>
    <col min="8428" max="8428" width="47" style="161" customWidth="1"/>
    <col min="8429" max="8430" width="0" style="161" hidden="1" customWidth="1"/>
    <col min="8431" max="8431" width="12.140625" style="161" customWidth="1"/>
    <col min="8432" max="8432" width="11.28515625" style="161" customWidth="1"/>
    <col min="8433" max="8433" width="0" style="161" hidden="1" customWidth="1"/>
    <col min="8434" max="8438" width="11.140625" style="161" customWidth="1"/>
    <col min="8439" max="8439" width="10.5703125" style="161" customWidth="1"/>
    <col min="8440" max="8441" width="9.42578125" style="161" customWidth="1"/>
    <col min="8442" max="8443" width="11.140625" style="161" customWidth="1"/>
    <col min="8444" max="8444" width="12" style="161" customWidth="1"/>
    <col min="8445" max="8445" width="11.140625" style="161" customWidth="1"/>
    <col min="8446" max="8447" width="10.5703125" style="161" customWidth="1"/>
    <col min="8448" max="8448" width="11.5703125" style="161" bestFit="1" customWidth="1"/>
    <col min="8449" max="8682" width="9.140625" style="161"/>
    <col min="8683" max="8683" width="4.85546875" style="161" customWidth="1"/>
    <col min="8684" max="8684" width="47" style="161" customWidth="1"/>
    <col min="8685" max="8686" width="0" style="161" hidden="1" customWidth="1"/>
    <col min="8687" max="8687" width="12.140625" style="161" customWidth="1"/>
    <col min="8688" max="8688" width="11.28515625" style="161" customWidth="1"/>
    <col min="8689" max="8689" width="0" style="161" hidden="1" customWidth="1"/>
    <col min="8690" max="8694" width="11.140625" style="161" customWidth="1"/>
    <col min="8695" max="8695" width="10.5703125" style="161" customWidth="1"/>
    <col min="8696" max="8697" width="9.42578125" style="161" customWidth="1"/>
    <col min="8698" max="8699" width="11.140625" style="161" customWidth="1"/>
    <col min="8700" max="8700" width="12" style="161" customWidth="1"/>
    <col min="8701" max="8701" width="11.140625" style="161" customWidth="1"/>
    <col min="8702" max="8703" width="10.5703125" style="161" customWidth="1"/>
    <col min="8704" max="8704" width="11.5703125" style="161" bestFit="1" customWidth="1"/>
    <col min="8705" max="8938" width="9.140625" style="161"/>
    <col min="8939" max="8939" width="4.85546875" style="161" customWidth="1"/>
    <col min="8940" max="8940" width="47" style="161" customWidth="1"/>
    <col min="8941" max="8942" width="0" style="161" hidden="1" customWidth="1"/>
    <col min="8943" max="8943" width="12.140625" style="161" customWidth="1"/>
    <col min="8944" max="8944" width="11.28515625" style="161" customWidth="1"/>
    <col min="8945" max="8945" width="0" style="161" hidden="1" customWidth="1"/>
    <col min="8946" max="8950" width="11.140625" style="161" customWidth="1"/>
    <col min="8951" max="8951" width="10.5703125" style="161" customWidth="1"/>
    <col min="8952" max="8953" width="9.42578125" style="161" customWidth="1"/>
    <col min="8954" max="8955" width="11.140625" style="161" customWidth="1"/>
    <col min="8956" max="8956" width="12" style="161" customWidth="1"/>
    <col min="8957" max="8957" width="11.140625" style="161" customWidth="1"/>
    <col min="8958" max="8959" width="10.5703125" style="161" customWidth="1"/>
    <col min="8960" max="8960" width="11.5703125" style="161" bestFit="1" customWidth="1"/>
    <col min="8961" max="9194" width="9.140625" style="161"/>
    <col min="9195" max="9195" width="4.85546875" style="161" customWidth="1"/>
    <col min="9196" max="9196" width="47" style="161" customWidth="1"/>
    <col min="9197" max="9198" width="0" style="161" hidden="1" customWidth="1"/>
    <col min="9199" max="9199" width="12.140625" style="161" customWidth="1"/>
    <col min="9200" max="9200" width="11.28515625" style="161" customWidth="1"/>
    <col min="9201" max="9201" width="0" style="161" hidden="1" customWidth="1"/>
    <col min="9202" max="9206" width="11.140625" style="161" customWidth="1"/>
    <col min="9207" max="9207" width="10.5703125" style="161" customWidth="1"/>
    <col min="9208" max="9209" width="9.42578125" style="161" customWidth="1"/>
    <col min="9210" max="9211" width="11.140625" style="161" customWidth="1"/>
    <col min="9212" max="9212" width="12" style="161" customWidth="1"/>
    <col min="9213" max="9213" width="11.140625" style="161" customWidth="1"/>
    <col min="9214" max="9215" width="10.5703125" style="161" customWidth="1"/>
    <col min="9216" max="9216" width="11.5703125" style="161" bestFit="1" customWidth="1"/>
    <col min="9217" max="9450" width="9.140625" style="161"/>
    <col min="9451" max="9451" width="4.85546875" style="161" customWidth="1"/>
    <col min="9452" max="9452" width="47" style="161" customWidth="1"/>
    <col min="9453" max="9454" width="0" style="161" hidden="1" customWidth="1"/>
    <col min="9455" max="9455" width="12.140625" style="161" customWidth="1"/>
    <col min="9456" max="9456" width="11.28515625" style="161" customWidth="1"/>
    <col min="9457" max="9457" width="0" style="161" hidden="1" customWidth="1"/>
    <col min="9458" max="9462" width="11.140625" style="161" customWidth="1"/>
    <col min="9463" max="9463" width="10.5703125" style="161" customWidth="1"/>
    <col min="9464" max="9465" width="9.42578125" style="161" customWidth="1"/>
    <col min="9466" max="9467" width="11.140625" style="161" customWidth="1"/>
    <col min="9468" max="9468" width="12" style="161" customWidth="1"/>
    <col min="9469" max="9469" width="11.140625" style="161" customWidth="1"/>
    <col min="9470" max="9471" width="10.5703125" style="161" customWidth="1"/>
    <col min="9472" max="9472" width="11.5703125" style="161" bestFit="1" customWidth="1"/>
    <col min="9473" max="9706" width="9.140625" style="161"/>
    <col min="9707" max="9707" width="4.85546875" style="161" customWidth="1"/>
    <col min="9708" max="9708" width="47" style="161" customWidth="1"/>
    <col min="9709" max="9710" width="0" style="161" hidden="1" customWidth="1"/>
    <col min="9711" max="9711" width="12.140625" style="161" customWidth="1"/>
    <col min="9712" max="9712" width="11.28515625" style="161" customWidth="1"/>
    <col min="9713" max="9713" width="0" style="161" hidden="1" customWidth="1"/>
    <col min="9714" max="9718" width="11.140625" style="161" customWidth="1"/>
    <col min="9719" max="9719" width="10.5703125" style="161" customWidth="1"/>
    <col min="9720" max="9721" width="9.42578125" style="161" customWidth="1"/>
    <col min="9722" max="9723" width="11.140625" style="161" customWidth="1"/>
    <col min="9724" max="9724" width="12" style="161" customWidth="1"/>
    <col min="9725" max="9725" width="11.140625" style="161" customWidth="1"/>
    <col min="9726" max="9727" width="10.5703125" style="161" customWidth="1"/>
    <col min="9728" max="9728" width="11.5703125" style="161" bestFit="1" customWidth="1"/>
    <col min="9729" max="9962" width="9.140625" style="161"/>
    <col min="9963" max="9963" width="4.85546875" style="161" customWidth="1"/>
    <col min="9964" max="9964" width="47" style="161" customWidth="1"/>
    <col min="9965" max="9966" width="0" style="161" hidden="1" customWidth="1"/>
    <col min="9967" max="9967" width="12.140625" style="161" customWidth="1"/>
    <col min="9968" max="9968" width="11.28515625" style="161" customWidth="1"/>
    <col min="9969" max="9969" width="0" style="161" hidden="1" customWidth="1"/>
    <col min="9970" max="9974" width="11.140625" style="161" customWidth="1"/>
    <col min="9975" max="9975" width="10.5703125" style="161" customWidth="1"/>
    <col min="9976" max="9977" width="9.42578125" style="161" customWidth="1"/>
    <col min="9978" max="9979" width="11.140625" style="161" customWidth="1"/>
    <col min="9980" max="9980" width="12" style="161" customWidth="1"/>
    <col min="9981" max="9981" width="11.140625" style="161" customWidth="1"/>
    <col min="9982" max="9983" width="10.5703125" style="161" customWidth="1"/>
    <col min="9984" max="9984" width="11.5703125" style="161" bestFit="1" customWidth="1"/>
    <col min="9985" max="10218" width="9.140625" style="161"/>
    <col min="10219" max="10219" width="4.85546875" style="161" customWidth="1"/>
    <col min="10220" max="10220" width="47" style="161" customWidth="1"/>
    <col min="10221" max="10222" width="0" style="161" hidden="1" customWidth="1"/>
    <col min="10223" max="10223" width="12.140625" style="161" customWidth="1"/>
    <col min="10224" max="10224" width="11.28515625" style="161" customWidth="1"/>
    <col min="10225" max="10225" width="0" style="161" hidden="1" customWidth="1"/>
    <col min="10226" max="10230" width="11.140625" style="161" customWidth="1"/>
    <col min="10231" max="10231" width="10.5703125" style="161" customWidth="1"/>
    <col min="10232" max="10233" width="9.42578125" style="161" customWidth="1"/>
    <col min="10234" max="10235" width="11.140625" style="161" customWidth="1"/>
    <col min="10236" max="10236" width="12" style="161" customWidth="1"/>
    <col min="10237" max="10237" width="11.140625" style="161" customWidth="1"/>
    <col min="10238" max="10239" width="10.5703125" style="161" customWidth="1"/>
    <col min="10240" max="10240" width="11.5703125" style="161" bestFit="1" customWidth="1"/>
    <col min="10241" max="10474" width="9.140625" style="161"/>
    <col min="10475" max="10475" width="4.85546875" style="161" customWidth="1"/>
    <col min="10476" max="10476" width="47" style="161" customWidth="1"/>
    <col min="10477" max="10478" width="0" style="161" hidden="1" customWidth="1"/>
    <col min="10479" max="10479" width="12.140625" style="161" customWidth="1"/>
    <col min="10480" max="10480" width="11.28515625" style="161" customWidth="1"/>
    <col min="10481" max="10481" width="0" style="161" hidden="1" customWidth="1"/>
    <col min="10482" max="10486" width="11.140625" style="161" customWidth="1"/>
    <col min="10487" max="10487" width="10.5703125" style="161" customWidth="1"/>
    <col min="10488" max="10489" width="9.42578125" style="161" customWidth="1"/>
    <col min="10490" max="10491" width="11.140625" style="161" customWidth="1"/>
    <col min="10492" max="10492" width="12" style="161" customWidth="1"/>
    <col min="10493" max="10493" width="11.140625" style="161" customWidth="1"/>
    <col min="10494" max="10495" width="10.5703125" style="161" customWidth="1"/>
    <col min="10496" max="10496" width="11.5703125" style="161" bestFit="1" customWidth="1"/>
    <col min="10497" max="10730" width="9.140625" style="161"/>
    <col min="10731" max="10731" width="4.85546875" style="161" customWidth="1"/>
    <col min="10732" max="10732" width="47" style="161" customWidth="1"/>
    <col min="10733" max="10734" width="0" style="161" hidden="1" customWidth="1"/>
    <col min="10735" max="10735" width="12.140625" style="161" customWidth="1"/>
    <col min="10736" max="10736" width="11.28515625" style="161" customWidth="1"/>
    <col min="10737" max="10737" width="0" style="161" hidden="1" customWidth="1"/>
    <col min="10738" max="10742" width="11.140625" style="161" customWidth="1"/>
    <col min="10743" max="10743" width="10.5703125" style="161" customWidth="1"/>
    <col min="10744" max="10745" width="9.42578125" style="161" customWidth="1"/>
    <col min="10746" max="10747" width="11.140625" style="161" customWidth="1"/>
    <col min="10748" max="10748" width="12" style="161" customWidth="1"/>
    <col min="10749" max="10749" width="11.140625" style="161" customWidth="1"/>
    <col min="10750" max="10751" width="10.5703125" style="161" customWidth="1"/>
    <col min="10752" max="10752" width="11.5703125" style="161" bestFit="1" customWidth="1"/>
    <col min="10753" max="10986" width="9.140625" style="161"/>
    <col min="10987" max="10987" width="4.85546875" style="161" customWidth="1"/>
    <col min="10988" max="10988" width="47" style="161" customWidth="1"/>
    <col min="10989" max="10990" width="0" style="161" hidden="1" customWidth="1"/>
    <col min="10991" max="10991" width="12.140625" style="161" customWidth="1"/>
    <col min="10992" max="10992" width="11.28515625" style="161" customWidth="1"/>
    <col min="10993" max="10993" width="0" style="161" hidden="1" customWidth="1"/>
    <col min="10994" max="10998" width="11.140625" style="161" customWidth="1"/>
    <col min="10999" max="10999" width="10.5703125" style="161" customWidth="1"/>
    <col min="11000" max="11001" width="9.42578125" style="161" customWidth="1"/>
    <col min="11002" max="11003" width="11.140625" style="161" customWidth="1"/>
    <col min="11004" max="11004" width="12" style="161" customWidth="1"/>
    <col min="11005" max="11005" width="11.140625" style="161" customWidth="1"/>
    <col min="11006" max="11007" width="10.5703125" style="161" customWidth="1"/>
    <col min="11008" max="11008" width="11.5703125" style="161" bestFit="1" customWidth="1"/>
    <col min="11009" max="11242" width="9.140625" style="161"/>
    <col min="11243" max="11243" width="4.85546875" style="161" customWidth="1"/>
    <col min="11244" max="11244" width="47" style="161" customWidth="1"/>
    <col min="11245" max="11246" width="0" style="161" hidden="1" customWidth="1"/>
    <col min="11247" max="11247" width="12.140625" style="161" customWidth="1"/>
    <col min="11248" max="11248" width="11.28515625" style="161" customWidth="1"/>
    <col min="11249" max="11249" width="0" style="161" hidden="1" customWidth="1"/>
    <col min="11250" max="11254" width="11.140625" style="161" customWidth="1"/>
    <col min="11255" max="11255" width="10.5703125" style="161" customWidth="1"/>
    <col min="11256" max="11257" width="9.42578125" style="161" customWidth="1"/>
    <col min="11258" max="11259" width="11.140625" style="161" customWidth="1"/>
    <col min="11260" max="11260" width="12" style="161" customWidth="1"/>
    <col min="11261" max="11261" width="11.140625" style="161" customWidth="1"/>
    <col min="11262" max="11263" width="10.5703125" style="161" customWidth="1"/>
    <col min="11264" max="11264" width="11.5703125" style="161" bestFit="1" customWidth="1"/>
    <col min="11265" max="11498" width="9.140625" style="161"/>
    <col min="11499" max="11499" width="4.85546875" style="161" customWidth="1"/>
    <col min="11500" max="11500" width="47" style="161" customWidth="1"/>
    <col min="11501" max="11502" width="0" style="161" hidden="1" customWidth="1"/>
    <col min="11503" max="11503" width="12.140625" style="161" customWidth="1"/>
    <col min="11504" max="11504" width="11.28515625" style="161" customWidth="1"/>
    <col min="11505" max="11505" width="0" style="161" hidden="1" customWidth="1"/>
    <col min="11506" max="11510" width="11.140625" style="161" customWidth="1"/>
    <col min="11511" max="11511" width="10.5703125" style="161" customWidth="1"/>
    <col min="11512" max="11513" width="9.42578125" style="161" customWidth="1"/>
    <col min="11514" max="11515" width="11.140625" style="161" customWidth="1"/>
    <col min="11516" max="11516" width="12" style="161" customWidth="1"/>
    <col min="11517" max="11517" width="11.140625" style="161" customWidth="1"/>
    <col min="11518" max="11519" width="10.5703125" style="161" customWidth="1"/>
    <col min="11520" max="11520" width="11.5703125" style="161" bestFit="1" customWidth="1"/>
    <col min="11521" max="11754" width="9.140625" style="161"/>
    <col min="11755" max="11755" width="4.85546875" style="161" customWidth="1"/>
    <col min="11756" max="11756" width="47" style="161" customWidth="1"/>
    <col min="11757" max="11758" width="0" style="161" hidden="1" customWidth="1"/>
    <col min="11759" max="11759" width="12.140625" style="161" customWidth="1"/>
    <col min="11760" max="11760" width="11.28515625" style="161" customWidth="1"/>
    <col min="11761" max="11761" width="0" style="161" hidden="1" customWidth="1"/>
    <col min="11762" max="11766" width="11.140625" style="161" customWidth="1"/>
    <col min="11767" max="11767" width="10.5703125" style="161" customWidth="1"/>
    <col min="11768" max="11769" width="9.42578125" style="161" customWidth="1"/>
    <col min="11770" max="11771" width="11.140625" style="161" customWidth="1"/>
    <col min="11772" max="11772" width="12" style="161" customWidth="1"/>
    <col min="11773" max="11773" width="11.140625" style="161" customWidth="1"/>
    <col min="11774" max="11775" width="10.5703125" style="161" customWidth="1"/>
    <col min="11776" max="11776" width="11.5703125" style="161" bestFit="1" customWidth="1"/>
    <col min="11777" max="12010" width="9.140625" style="161"/>
    <col min="12011" max="12011" width="4.85546875" style="161" customWidth="1"/>
    <col min="12012" max="12012" width="47" style="161" customWidth="1"/>
    <col min="12013" max="12014" width="0" style="161" hidden="1" customWidth="1"/>
    <col min="12015" max="12015" width="12.140625" style="161" customWidth="1"/>
    <col min="12016" max="12016" width="11.28515625" style="161" customWidth="1"/>
    <col min="12017" max="12017" width="0" style="161" hidden="1" customWidth="1"/>
    <col min="12018" max="12022" width="11.140625" style="161" customWidth="1"/>
    <col min="12023" max="12023" width="10.5703125" style="161" customWidth="1"/>
    <col min="12024" max="12025" width="9.42578125" style="161" customWidth="1"/>
    <col min="12026" max="12027" width="11.140625" style="161" customWidth="1"/>
    <col min="12028" max="12028" width="12" style="161" customWidth="1"/>
    <col min="12029" max="12029" width="11.140625" style="161" customWidth="1"/>
    <col min="12030" max="12031" width="10.5703125" style="161" customWidth="1"/>
    <col min="12032" max="12032" width="11.5703125" style="161" bestFit="1" customWidth="1"/>
    <col min="12033" max="12266" width="9.140625" style="161"/>
    <col min="12267" max="12267" width="4.85546875" style="161" customWidth="1"/>
    <col min="12268" max="12268" width="47" style="161" customWidth="1"/>
    <col min="12269" max="12270" width="0" style="161" hidden="1" customWidth="1"/>
    <col min="12271" max="12271" width="12.140625" style="161" customWidth="1"/>
    <col min="12272" max="12272" width="11.28515625" style="161" customWidth="1"/>
    <col min="12273" max="12273" width="0" style="161" hidden="1" customWidth="1"/>
    <col min="12274" max="12278" width="11.140625" style="161" customWidth="1"/>
    <col min="12279" max="12279" width="10.5703125" style="161" customWidth="1"/>
    <col min="12280" max="12281" width="9.42578125" style="161" customWidth="1"/>
    <col min="12282" max="12283" width="11.140625" style="161" customWidth="1"/>
    <col min="12284" max="12284" width="12" style="161" customWidth="1"/>
    <col min="12285" max="12285" width="11.140625" style="161" customWidth="1"/>
    <col min="12286" max="12287" width="10.5703125" style="161" customWidth="1"/>
    <col min="12288" max="12288" width="11.5703125" style="161" bestFit="1" customWidth="1"/>
    <col min="12289" max="12522" width="9.140625" style="161"/>
    <col min="12523" max="12523" width="4.85546875" style="161" customWidth="1"/>
    <col min="12524" max="12524" width="47" style="161" customWidth="1"/>
    <col min="12525" max="12526" width="0" style="161" hidden="1" customWidth="1"/>
    <col min="12527" max="12527" width="12.140625" style="161" customWidth="1"/>
    <col min="12528" max="12528" width="11.28515625" style="161" customWidth="1"/>
    <col min="12529" max="12529" width="0" style="161" hidden="1" customWidth="1"/>
    <col min="12530" max="12534" width="11.140625" style="161" customWidth="1"/>
    <col min="12535" max="12535" width="10.5703125" style="161" customWidth="1"/>
    <col min="12536" max="12537" width="9.42578125" style="161" customWidth="1"/>
    <col min="12538" max="12539" width="11.140625" style="161" customWidth="1"/>
    <col min="12540" max="12540" width="12" style="161" customWidth="1"/>
    <col min="12541" max="12541" width="11.140625" style="161" customWidth="1"/>
    <col min="12542" max="12543" width="10.5703125" style="161" customWidth="1"/>
    <col min="12544" max="12544" width="11.5703125" style="161" bestFit="1" customWidth="1"/>
    <col min="12545" max="12778" width="9.140625" style="161"/>
    <col min="12779" max="12779" width="4.85546875" style="161" customWidth="1"/>
    <col min="12780" max="12780" width="47" style="161" customWidth="1"/>
    <col min="12781" max="12782" width="0" style="161" hidden="1" customWidth="1"/>
    <col min="12783" max="12783" width="12.140625" style="161" customWidth="1"/>
    <col min="12784" max="12784" width="11.28515625" style="161" customWidth="1"/>
    <col min="12785" max="12785" width="0" style="161" hidden="1" customWidth="1"/>
    <col min="12786" max="12790" width="11.140625" style="161" customWidth="1"/>
    <col min="12791" max="12791" width="10.5703125" style="161" customWidth="1"/>
    <col min="12792" max="12793" width="9.42578125" style="161" customWidth="1"/>
    <col min="12794" max="12795" width="11.140625" style="161" customWidth="1"/>
    <col min="12796" max="12796" width="12" style="161" customWidth="1"/>
    <col min="12797" max="12797" width="11.140625" style="161" customWidth="1"/>
    <col min="12798" max="12799" width="10.5703125" style="161" customWidth="1"/>
    <col min="12800" max="12800" width="11.5703125" style="161" bestFit="1" customWidth="1"/>
    <col min="12801" max="13034" width="9.140625" style="161"/>
    <col min="13035" max="13035" width="4.85546875" style="161" customWidth="1"/>
    <col min="13036" max="13036" width="47" style="161" customWidth="1"/>
    <col min="13037" max="13038" width="0" style="161" hidden="1" customWidth="1"/>
    <col min="13039" max="13039" width="12.140625" style="161" customWidth="1"/>
    <col min="13040" max="13040" width="11.28515625" style="161" customWidth="1"/>
    <col min="13041" max="13041" width="0" style="161" hidden="1" customWidth="1"/>
    <col min="13042" max="13046" width="11.140625" style="161" customWidth="1"/>
    <col min="13047" max="13047" width="10.5703125" style="161" customWidth="1"/>
    <col min="13048" max="13049" width="9.42578125" style="161" customWidth="1"/>
    <col min="13050" max="13051" width="11.140625" style="161" customWidth="1"/>
    <col min="13052" max="13052" width="12" style="161" customWidth="1"/>
    <col min="13053" max="13053" width="11.140625" style="161" customWidth="1"/>
    <col min="13054" max="13055" width="10.5703125" style="161" customWidth="1"/>
    <col min="13056" max="13056" width="11.5703125" style="161" bestFit="1" customWidth="1"/>
    <col min="13057" max="13290" width="9.140625" style="161"/>
    <col min="13291" max="13291" width="4.85546875" style="161" customWidth="1"/>
    <col min="13292" max="13292" width="47" style="161" customWidth="1"/>
    <col min="13293" max="13294" width="0" style="161" hidden="1" customWidth="1"/>
    <col min="13295" max="13295" width="12.140625" style="161" customWidth="1"/>
    <col min="13296" max="13296" width="11.28515625" style="161" customWidth="1"/>
    <col min="13297" max="13297" width="0" style="161" hidden="1" customWidth="1"/>
    <col min="13298" max="13302" width="11.140625" style="161" customWidth="1"/>
    <col min="13303" max="13303" width="10.5703125" style="161" customWidth="1"/>
    <col min="13304" max="13305" width="9.42578125" style="161" customWidth="1"/>
    <col min="13306" max="13307" width="11.140625" style="161" customWidth="1"/>
    <col min="13308" max="13308" width="12" style="161" customWidth="1"/>
    <col min="13309" max="13309" width="11.140625" style="161" customWidth="1"/>
    <col min="13310" max="13311" width="10.5703125" style="161" customWidth="1"/>
    <col min="13312" max="13312" width="11.5703125" style="161" bestFit="1" customWidth="1"/>
    <col min="13313" max="13546" width="9.140625" style="161"/>
    <col min="13547" max="13547" width="4.85546875" style="161" customWidth="1"/>
    <col min="13548" max="13548" width="47" style="161" customWidth="1"/>
    <col min="13549" max="13550" width="0" style="161" hidden="1" customWidth="1"/>
    <col min="13551" max="13551" width="12.140625" style="161" customWidth="1"/>
    <col min="13552" max="13552" width="11.28515625" style="161" customWidth="1"/>
    <col min="13553" max="13553" width="0" style="161" hidden="1" customWidth="1"/>
    <col min="13554" max="13558" width="11.140625" style="161" customWidth="1"/>
    <col min="13559" max="13559" width="10.5703125" style="161" customWidth="1"/>
    <col min="13560" max="13561" width="9.42578125" style="161" customWidth="1"/>
    <col min="13562" max="13563" width="11.140625" style="161" customWidth="1"/>
    <col min="13564" max="13564" width="12" style="161" customWidth="1"/>
    <col min="13565" max="13565" width="11.140625" style="161" customWidth="1"/>
    <col min="13566" max="13567" width="10.5703125" style="161" customWidth="1"/>
    <col min="13568" max="13568" width="11.5703125" style="161" bestFit="1" customWidth="1"/>
    <col min="13569" max="13802" width="9.140625" style="161"/>
    <col min="13803" max="13803" width="4.85546875" style="161" customWidth="1"/>
    <col min="13804" max="13804" width="47" style="161" customWidth="1"/>
    <col min="13805" max="13806" width="0" style="161" hidden="1" customWidth="1"/>
    <col min="13807" max="13807" width="12.140625" style="161" customWidth="1"/>
    <col min="13808" max="13808" width="11.28515625" style="161" customWidth="1"/>
    <col min="13809" max="13809" width="0" style="161" hidden="1" customWidth="1"/>
    <col min="13810" max="13814" width="11.140625" style="161" customWidth="1"/>
    <col min="13815" max="13815" width="10.5703125" style="161" customWidth="1"/>
    <col min="13816" max="13817" width="9.42578125" style="161" customWidth="1"/>
    <col min="13818" max="13819" width="11.140625" style="161" customWidth="1"/>
    <col min="13820" max="13820" width="12" style="161" customWidth="1"/>
    <col min="13821" max="13821" width="11.140625" style="161" customWidth="1"/>
    <col min="13822" max="13823" width="10.5703125" style="161" customWidth="1"/>
    <col min="13824" max="13824" width="11.5703125" style="161" bestFit="1" customWidth="1"/>
    <col min="13825" max="14058" width="9.140625" style="161"/>
    <col min="14059" max="14059" width="4.85546875" style="161" customWidth="1"/>
    <col min="14060" max="14060" width="47" style="161" customWidth="1"/>
    <col min="14061" max="14062" width="0" style="161" hidden="1" customWidth="1"/>
    <col min="14063" max="14063" width="12.140625" style="161" customWidth="1"/>
    <col min="14064" max="14064" width="11.28515625" style="161" customWidth="1"/>
    <col min="14065" max="14065" width="0" style="161" hidden="1" customWidth="1"/>
    <col min="14066" max="14070" width="11.140625" style="161" customWidth="1"/>
    <col min="14071" max="14071" width="10.5703125" style="161" customWidth="1"/>
    <col min="14072" max="14073" width="9.42578125" style="161" customWidth="1"/>
    <col min="14074" max="14075" width="11.140625" style="161" customWidth="1"/>
    <col min="14076" max="14076" width="12" style="161" customWidth="1"/>
    <col min="14077" max="14077" width="11.140625" style="161" customWidth="1"/>
    <col min="14078" max="14079" width="10.5703125" style="161" customWidth="1"/>
    <col min="14080" max="14080" width="11.5703125" style="161" bestFit="1" customWidth="1"/>
    <col min="14081" max="14314" width="9.140625" style="161"/>
    <col min="14315" max="14315" width="4.85546875" style="161" customWidth="1"/>
    <col min="14316" max="14316" width="47" style="161" customWidth="1"/>
    <col min="14317" max="14318" width="0" style="161" hidden="1" customWidth="1"/>
    <col min="14319" max="14319" width="12.140625" style="161" customWidth="1"/>
    <col min="14320" max="14320" width="11.28515625" style="161" customWidth="1"/>
    <col min="14321" max="14321" width="0" style="161" hidden="1" customWidth="1"/>
    <col min="14322" max="14326" width="11.140625" style="161" customWidth="1"/>
    <col min="14327" max="14327" width="10.5703125" style="161" customWidth="1"/>
    <col min="14328" max="14329" width="9.42578125" style="161" customWidth="1"/>
    <col min="14330" max="14331" width="11.140625" style="161" customWidth="1"/>
    <col min="14332" max="14332" width="12" style="161" customWidth="1"/>
    <col min="14333" max="14333" width="11.140625" style="161" customWidth="1"/>
    <col min="14334" max="14335" width="10.5703125" style="161" customWidth="1"/>
    <col min="14336" max="14336" width="11.5703125" style="161" bestFit="1" customWidth="1"/>
    <col min="14337" max="14570" width="9.140625" style="161"/>
    <col min="14571" max="14571" width="4.85546875" style="161" customWidth="1"/>
    <col min="14572" max="14572" width="47" style="161" customWidth="1"/>
    <col min="14573" max="14574" width="0" style="161" hidden="1" customWidth="1"/>
    <col min="14575" max="14575" width="12.140625" style="161" customWidth="1"/>
    <col min="14576" max="14576" width="11.28515625" style="161" customWidth="1"/>
    <col min="14577" max="14577" width="0" style="161" hidden="1" customWidth="1"/>
    <col min="14578" max="14582" width="11.140625" style="161" customWidth="1"/>
    <col min="14583" max="14583" width="10.5703125" style="161" customWidth="1"/>
    <col min="14584" max="14585" width="9.42578125" style="161" customWidth="1"/>
    <col min="14586" max="14587" width="11.140625" style="161" customWidth="1"/>
    <col min="14588" max="14588" width="12" style="161" customWidth="1"/>
    <col min="14589" max="14589" width="11.140625" style="161" customWidth="1"/>
    <col min="14590" max="14591" width="10.5703125" style="161" customWidth="1"/>
    <col min="14592" max="14592" width="11.5703125" style="161" bestFit="1" customWidth="1"/>
    <col min="14593" max="14826" width="9.140625" style="161"/>
    <col min="14827" max="14827" width="4.85546875" style="161" customWidth="1"/>
    <col min="14828" max="14828" width="47" style="161" customWidth="1"/>
    <col min="14829" max="14830" width="0" style="161" hidden="1" customWidth="1"/>
    <col min="14831" max="14831" width="12.140625" style="161" customWidth="1"/>
    <col min="14832" max="14832" width="11.28515625" style="161" customWidth="1"/>
    <col min="14833" max="14833" width="0" style="161" hidden="1" customWidth="1"/>
    <col min="14834" max="14838" width="11.140625" style="161" customWidth="1"/>
    <col min="14839" max="14839" width="10.5703125" style="161" customWidth="1"/>
    <col min="14840" max="14841" width="9.42578125" style="161" customWidth="1"/>
    <col min="14842" max="14843" width="11.140625" style="161" customWidth="1"/>
    <col min="14844" max="14844" width="12" style="161" customWidth="1"/>
    <col min="14845" max="14845" width="11.140625" style="161" customWidth="1"/>
    <col min="14846" max="14847" width="10.5703125" style="161" customWidth="1"/>
    <col min="14848" max="14848" width="11.5703125" style="161" bestFit="1" customWidth="1"/>
    <col min="14849" max="15082" width="9.140625" style="161"/>
    <col min="15083" max="15083" width="4.85546875" style="161" customWidth="1"/>
    <col min="15084" max="15084" width="47" style="161" customWidth="1"/>
    <col min="15085" max="15086" width="0" style="161" hidden="1" customWidth="1"/>
    <col min="15087" max="15087" width="12.140625" style="161" customWidth="1"/>
    <col min="15088" max="15088" width="11.28515625" style="161" customWidth="1"/>
    <col min="15089" max="15089" width="0" style="161" hidden="1" customWidth="1"/>
    <col min="15090" max="15094" width="11.140625" style="161" customWidth="1"/>
    <col min="15095" max="15095" width="10.5703125" style="161" customWidth="1"/>
    <col min="15096" max="15097" width="9.42578125" style="161" customWidth="1"/>
    <col min="15098" max="15099" width="11.140625" style="161" customWidth="1"/>
    <col min="15100" max="15100" width="12" style="161" customWidth="1"/>
    <col min="15101" max="15101" width="11.140625" style="161" customWidth="1"/>
    <col min="15102" max="15103" width="10.5703125" style="161" customWidth="1"/>
    <col min="15104" max="15104" width="11.5703125" style="161" bestFit="1" customWidth="1"/>
    <col min="15105" max="15338" width="9.140625" style="161"/>
    <col min="15339" max="15339" width="4.85546875" style="161" customWidth="1"/>
    <col min="15340" max="15340" width="47" style="161" customWidth="1"/>
    <col min="15341" max="15342" width="0" style="161" hidden="1" customWidth="1"/>
    <col min="15343" max="15343" width="12.140625" style="161" customWidth="1"/>
    <col min="15344" max="15344" width="11.28515625" style="161" customWidth="1"/>
    <col min="15345" max="15345" width="0" style="161" hidden="1" customWidth="1"/>
    <col min="15346" max="15350" width="11.140625" style="161" customWidth="1"/>
    <col min="15351" max="15351" width="10.5703125" style="161" customWidth="1"/>
    <col min="15352" max="15353" width="9.42578125" style="161" customWidth="1"/>
    <col min="15354" max="15355" width="11.140625" style="161" customWidth="1"/>
    <col min="15356" max="15356" width="12" style="161" customWidth="1"/>
    <col min="15357" max="15357" width="11.140625" style="161" customWidth="1"/>
    <col min="15358" max="15359" width="10.5703125" style="161" customWidth="1"/>
    <col min="15360" max="15360" width="11.5703125" style="161" bestFit="1" customWidth="1"/>
    <col min="15361" max="15594" width="9.140625" style="161"/>
    <col min="15595" max="15595" width="4.85546875" style="161" customWidth="1"/>
    <col min="15596" max="15596" width="47" style="161" customWidth="1"/>
    <col min="15597" max="15598" width="0" style="161" hidden="1" customWidth="1"/>
    <col min="15599" max="15599" width="12.140625" style="161" customWidth="1"/>
    <col min="15600" max="15600" width="11.28515625" style="161" customWidth="1"/>
    <col min="15601" max="15601" width="0" style="161" hidden="1" customWidth="1"/>
    <col min="15602" max="15606" width="11.140625" style="161" customWidth="1"/>
    <col min="15607" max="15607" width="10.5703125" style="161" customWidth="1"/>
    <col min="15608" max="15609" width="9.42578125" style="161" customWidth="1"/>
    <col min="15610" max="15611" width="11.140625" style="161" customWidth="1"/>
    <col min="15612" max="15612" width="12" style="161" customWidth="1"/>
    <col min="15613" max="15613" width="11.140625" style="161" customWidth="1"/>
    <col min="15614" max="15615" width="10.5703125" style="161" customWidth="1"/>
    <col min="15616" max="15616" width="11.5703125" style="161" bestFit="1" customWidth="1"/>
    <col min="15617" max="15850" width="9.140625" style="161"/>
    <col min="15851" max="15851" width="4.85546875" style="161" customWidth="1"/>
    <col min="15852" max="15852" width="47" style="161" customWidth="1"/>
    <col min="15853" max="15854" width="0" style="161" hidden="1" customWidth="1"/>
    <col min="15855" max="15855" width="12.140625" style="161" customWidth="1"/>
    <col min="15856" max="15856" width="11.28515625" style="161" customWidth="1"/>
    <col min="15857" max="15857" width="0" style="161" hidden="1" customWidth="1"/>
    <col min="15858" max="15862" width="11.140625" style="161" customWidth="1"/>
    <col min="15863" max="15863" width="10.5703125" style="161" customWidth="1"/>
    <col min="15864" max="15865" width="9.42578125" style="161" customWidth="1"/>
    <col min="15866" max="15867" width="11.140625" style="161" customWidth="1"/>
    <col min="15868" max="15868" width="12" style="161" customWidth="1"/>
    <col min="15869" max="15869" width="11.140625" style="161" customWidth="1"/>
    <col min="15870" max="15871" width="10.5703125" style="161" customWidth="1"/>
    <col min="15872" max="15872" width="11.5703125" style="161" bestFit="1" customWidth="1"/>
    <col min="15873" max="16106" width="9.140625" style="161"/>
    <col min="16107" max="16107" width="4.85546875" style="161" customWidth="1"/>
    <col min="16108" max="16108" width="47" style="161" customWidth="1"/>
    <col min="16109" max="16110" width="0" style="161" hidden="1" customWidth="1"/>
    <col min="16111" max="16111" width="12.140625" style="161" customWidth="1"/>
    <col min="16112" max="16112" width="11.28515625" style="161" customWidth="1"/>
    <col min="16113" max="16113" width="0" style="161" hidden="1" customWidth="1"/>
    <col min="16114" max="16118" width="11.140625" style="161" customWidth="1"/>
    <col min="16119" max="16119" width="10.5703125" style="161" customWidth="1"/>
    <col min="16120" max="16121" width="9.42578125" style="161" customWidth="1"/>
    <col min="16122" max="16123" width="11.140625" style="161" customWidth="1"/>
    <col min="16124" max="16124" width="12" style="161" customWidth="1"/>
    <col min="16125" max="16125" width="11.140625" style="161" customWidth="1"/>
    <col min="16126" max="16127" width="10.5703125" style="161" customWidth="1"/>
    <col min="16128" max="16128" width="11.5703125" style="161" bestFit="1" customWidth="1"/>
    <col min="16129" max="16384" width="9.140625" style="161"/>
  </cols>
  <sheetData>
    <row r="1" spans="1:8">
      <c r="A1" s="160"/>
      <c r="G1" s="1012" t="s">
        <v>216</v>
      </c>
      <c r="H1" s="1012"/>
    </row>
    <row r="2" spans="1:8" ht="36" customHeight="1">
      <c r="A2" s="1010" t="s">
        <v>217</v>
      </c>
      <c r="B2" s="1010"/>
      <c r="C2" s="1010"/>
      <c r="D2" s="1010"/>
      <c r="E2" s="1010"/>
      <c r="F2" s="1010"/>
      <c r="G2" s="1010"/>
      <c r="H2" s="1010"/>
    </row>
    <row r="3" spans="1:8">
      <c r="A3" s="1011" t="str">
        <f>'02b. Thu ĐT'!A3:H3</f>
        <v>(Kèm theo Tờ trình số         /TTr-UBND ngày      tháng       năm 2023 của UBND tỉnh)</v>
      </c>
      <c r="B3" s="1011"/>
      <c r="C3" s="1011"/>
      <c r="D3" s="1011"/>
      <c r="E3" s="1011"/>
      <c r="F3" s="1011"/>
      <c r="G3" s="1011"/>
      <c r="H3" s="1011"/>
    </row>
    <row r="4" spans="1:8" ht="15.75" customHeight="1">
      <c r="A4" s="162"/>
      <c r="B4" s="162"/>
      <c r="E4" s="164"/>
      <c r="F4" s="163"/>
      <c r="G4" s="1011" t="s">
        <v>2</v>
      </c>
      <c r="H4" s="1011"/>
    </row>
    <row r="5" spans="1:8" ht="15" hidden="1" customHeight="1">
      <c r="C5" s="165"/>
      <c r="D5" s="165"/>
      <c r="E5" s="165"/>
      <c r="F5" s="165"/>
      <c r="G5" s="165"/>
      <c r="H5" s="165"/>
    </row>
    <row r="6" spans="1:8" ht="19.5" customHeight="1">
      <c r="A6" s="1013" t="s">
        <v>3</v>
      </c>
      <c r="B6" s="1013" t="s">
        <v>4</v>
      </c>
      <c r="C6" s="1015" t="s">
        <v>6</v>
      </c>
      <c r="D6" s="1016"/>
      <c r="E6" s="1017" t="s">
        <v>68</v>
      </c>
      <c r="F6" s="1019" t="s">
        <v>218</v>
      </c>
      <c r="G6" s="1020"/>
      <c r="H6" s="1021"/>
    </row>
    <row r="7" spans="1:8" ht="42" customHeight="1">
      <c r="A7" s="1014"/>
      <c r="B7" s="1014"/>
      <c r="C7" s="167" t="s">
        <v>8</v>
      </c>
      <c r="D7" s="167" t="s">
        <v>9</v>
      </c>
      <c r="E7" s="1018"/>
      <c r="F7" s="166" t="s">
        <v>69</v>
      </c>
      <c r="G7" s="166" t="s">
        <v>219</v>
      </c>
      <c r="H7" s="166" t="s">
        <v>220</v>
      </c>
    </row>
    <row r="8" spans="1:8">
      <c r="A8" s="168" t="s">
        <v>10</v>
      </c>
      <c r="B8" s="168" t="s">
        <v>18</v>
      </c>
      <c r="C8" s="169">
        <v>1</v>
      </c>
      <c r="D8" s="169">
        <v>2</v>
      </c>
      <c r="E8" s="169"/>
      <c r="F8" s="169">
        <v>5</v>
      </c>
      <c r="G8" s="169">
        <v>6</v>
      </c>
      <c r="H8" s="169">
        <v>7</v>
      </c>
    </row>
    <row r="9" spans="1:8" ht="15" hidden="1" customHeight="1">
      <c r="A9" s="168"/>
      <c r="B9" s="168" t="s">
        <v>221</v>
      </c>
      <c r="C9" s="169"/>
      <c r="D9" s="169"/>
      <c r="E9" s="169"/>
      <c r="F9" s="169"/>
      <c r="G9" s="169"/>
      <c r="H9" s="169"/>
    </row>
    <row r="10" spans="1:8" s="173" customFormat="1" ht="28.5">
      <c r="A10" s="166" t="s">
        <v>10</v>
      </c>
      <c r="B10" s="171" t="s">
        <v>222</v>
      </c>
      <c r="C10" s="172">
        <v>20321930.780000001</v>
      </c>
      <c r="D10" s="172">
        <v>18728787.080000002</v>
      </c>
      <c r="E10" s="172">
        <v>21103950.109000005</v>
      </c>
      <c r="F10" s="172">
        <v>11621406.108999999</v>
      </c>
      <c r="G10" s="172">
        <v>8166060.1000000006</v>
      </c>
      <c r="H10" s="172">
        <v>1316483.9000000001</v>
      </c>
    </row>
    <row r="11" spans="1:8" s="173" customFormat="1" ht="14.25">
      <c r="A11" s="166" t="s">
        <v>20</v>
      </c>
      <c r="B11" s="171" t="s">
        <v>223</v>
      </c>
      <c r="C11" s="172">
        <v>17716517.780000001</v>
      </c>
      <c r="D11" s="172">
        <v>16122369.780000003</v>
      </c>
      <c r="E11" s="172">
        <v>19493213.109000005</v>
      </c>
      <c r="F11" s="172">
        <v>10068608.108999999</v>
      </c>
      <c r="G11" s="172">
        <v>8108121.1000000006</v>
      </c>
      <c r="H11" s="172">
        <v>1316483.9000000001</v>
      </c>
    </row>
    <row r="12" spans="1:8" ht="45" hidden="1" customHeight="1">
      <c r="A12" s="168"/>
      <c r="B12" s="174" t="s">
        <v>224</v>
      </c>
      <c r="C12" s="175"/>
      <c r="D12" s="175"/>
      <c r="E12" s="175"/>
      <c r="F12" s="175"/>
      <c r="G12" s="175"/>
      <c r="H12" s="175"/>
    </row>
    <row r="13" spans="1:8" s="173" customFormat="1" ht="14.25">
      <c r="A13" s="166">
        <v>1</v>
      </c>
      <c r="B13" s="171" t="s">
        <v>225</v>
      </c>
      <c r="C13" s="172">
        <v>5674289</v>
      </c>
      <c r="D13" s="172">
        <v>6500000</v>
      </c>
      <c r="E13" s="172">
        <v>7534639</v>
      </c>
      <c r="F13" s="172">
        <v>4497189</v>
      </c>
      <c r="G13" s="172">
        <v>2847400</v>
      </c>
      <c r="H13" s="172">
        <v>190050</v>
      </c>
    </row>
    <row r="14" spans="1:8" s="173" customFormat="1" ht="63" hidden="1" customHeight="1">
      <c r="A14" s="166">
        <v>1</v>
      </c>
      <c r="B14" s="171" t="s">
        <v>226</v>
      </c>
      <c r="C14" s="176"/>
      <c r="D14" s="176"/>
      <c r="E14" s="176"/>
      <c r="F14" s="176"/>
      <c r="G14" s="176"/>
      <c r="H14" s="176"/>
    </row>
    <row r="15" spans="1:8" s="173" customFormat="1" ht="15.75">
      <c r="A15" s="166" t="s">
        <v>227</v>
      </c>
      <c r="B15" s="177" t="s">
        <v>228</v>
      </c>
      <c r="C15" s="172">
        <v>5674289</v>
      </c>
      <c r="D15" s="172">
        <v>6500000</v>
      </c>
      <c r="E15" s="172">
        <v>7089639</v>
      </c>
      <c r="F15" s="172">
        <v>4067189</v>
      </c>
      <c r="G15" s="172">
        <v>2832400</v>
      </c>
      <c r="H15" s="172">
        <v>190050</v>
      </c>
    </row>
    <row r="16" spans="1:8" hidden="1">
      <c r="A16" s="168"/>
      <c r="B16" s="178" t="s">
        <v>229</v>
      </c>
      <c r="C16" s="170"/>
      <c r="D16" s="170"/>
      <c r="E16" s="170"/>
      <c r="F16" s="170"/>
      <c r="G16" s="170"/>
      <c r="H16" s="170"/>
    </row>
    <row r="17" spans="1:8" s="173" customFormat="1" ht="30.75" hidden="1" customHeight="1">
      <c r="A17" s="166">
        <v>1</v>
      </c>
      <c r="B17" s="171" t="s">
        <v>230</v>
      </c>
      <c r="C17" s="172">
        <v>5674289</v>
      </c>
      <c r="D17" s="172">
        <v>7500000</v>
      </c>
      <c r="E17" s="172">
        <v>7089639</v>
      </c>
      <c r="F17" s="172">
        <v>4497189</v>
      </c>
      <c r="G17" s="172">
        <v>2847400</v>
      </c>
      <c r="H17" s="172">
        <v>190050</v>
      </c>
    </row>
    <row r="18" spans="1:8" ht="15" hidden="1" customHeight="1">
      <c r="A18" s="168"/>
      <c r="B18" s="178" t="s">
        <v>229</v>
      </c>
      <c r="C18" s="175"/>
      <c r="D18" s="175"/>
      <c r="E18" s="175"/>
      <c r="F18" s="175">
        <v>0</v>
      </c>
      <c r="G18" s="175"/>
      <c r="H18" s="175"/>
    </row>
    <row r="19" spans="1:8" s="173" customFormat="1" ht="15" hidden="1" customHeight="1">
      <c r="A19" s="166" t="s">
        <v>131</v>
      </c>
      <c r="B19" s="179" t="s">
        <v>231</v>
      </c>
      <c r="C19" s="172"/>
      <c r="D19" s="172"/>
      <c r="E19" s="172"/>
      <c r="F19" s="175">
        <v>0</v>
      </c>
      <c r="G19" s="172"/>
      <c r="H19" s="172"/>
    </row>
    <row r="20" spans="1:8" s="173" customFormat="1" ht="15" hidden="1" customHeight="1">
      <c r="A20" s="166" t="s">
        <v>131</v>
      </c>
      <c r="B20" s="179" t="s">
        <v>232</v>
      </c>
      <c r="C20" s="172"/>
      <c r="D20" s="172"/>
      <c r="E20" s="172"/>
      <c r="F20" s="175">
        <v>0</v>
      </c>
      <c r="G20" s="172"/>
      <c r="H20" s="172"/>
    </row>
    <row r="21" spans="1:8" s="173" customFormat="1" ht="15" hidden="1" customHeight="1">
      <c r="A21" s="166"/>
      <c r="B21" s="179" t="s">
        <v>233</v>
      </c>
      <c r="C21" s="172"/>
      <c r="D21" s="172"/>
      <c r="E21" s="172"/>
      <c r="F21" s="175"/>
      <c r="G21" s="172"/>
      <c r="H21" s="172"/>
    </row>
    <row r="22" spans="1:8" ht="15" customHeight="1">
      <c r="A22" s="168" t="s">
        <v>131</v>
      </c>
      <c r="B22" s="178" t="s">
        <v>234</v>
      </c>
      <c r="C22" s="178">
        <v>2358717</v>
      </c>
      <c r="D22" s="178"/>
      <c r="E22" s="178">
        <v>2335289</v>
      </c>
      <c r="F22" s="175">
        <v>2102089</v>
      </c>
      <c r="G22" s="178">
        <v>233200</v>
      </c>
      <c r="H22" s="178"/>
    </row>
    <row r="23" spans="1:8" ht="15" customHeight="1">
      <c r="A23" s="168" t="s">
        <v>131</v>
      </c>
      <c r="B23" s="178" t="s">
        <v>235</v>
      </c>
      <c r="C23" s="170"/>
      <c r="D23" s="170"/>
      <c r="E23" s="170"/>
      <c r="F23" s="175"/>
      <c r="G23" s="170"/>
      <c r="H23" s="170"/>
    </row>
    <row r="24" spans="1:8" ht="15" customHeight="1">
      <c r="A24" s="168" t="s">
        <v>131</v>
      </c>
      <c r="B24" s="178" t="s">
        <v>236</v>
      </c>
      <c r="C24" s="170">
        <v>3000000</v>
      </c>
      <c r="D24" s="170"/>
      <c r="E24" s="170">
        <v>3600000</v>
      </c>
      <c r="F24" s="175">
        <v>940100</v>
      </c>
      <c r="G24" s="170">
        <v>2504900</v>
      </c>
      <c r="H24" s="170">
        <v>155000</v>
      </c>
    </row>
    <row r="25" spans="1:8" ht="15" customHeight="1">
      <c r="A25" s="168" t="s">
        <v>131</v>
      </c>
      <c r="B25" s="178" t="s">
        <v>237</v>
      </c>
      <c r="C25" s="175">
        <v>22000</v>
      </c>
      <c r="D25" s="175"/>
      <c r="E25" s="175">
        <v>25000</v>
      </c>
      <c r="F25" s="175">
        <v>25000</v>
      </c>
      <c r="G25" s="175"/>
      <c r="H25" s="175"/>
    </row>
    <row r="26" spans="1:8" ht="15" customHeight="1">
      <c r="A26" s="168" t="s">
        <v>131</v>
      </c>
      <c r="B26" s="179" t="s">
        <v>238</v>
      </c>
      <c r="C26" s="175"/>
      <c r="D26" s="175"/>
      <c r="E26" s="175">
        <v>0</v>
      </c>
      <c r="F26" s="175"/>
      <c r="G26" s="175">
        <v>0</v>
      </c>
      <c r="H26" s="175"/>
    </row>
    <row r="27" spans="1:8" ht="15" customHeight="1">
      <c r="A27" s="168" t="s">
        <v>131</v>
      </c>
      <c r="B27" s="179" t="s">
        <v>239</v>
      </c>
      <c r="C27" s="175">
        <v>11700</v>
      </c>
      <c r="D27" s="175"/>
      <c r="E27" s="175">
        <v>1000000</v>
      </c>
      <c r="F27" s="175">
        <v>1000000</v>
      </c>
      <c r="G27" s="175"/>
      <c r="H27" s="175"/>
    </row>
    <row r="28" spans="1:8" ht="18.75" customHeight="1">
      <c r="A28" s="168" t="s">
        <v>131</v>
      </c>
      <c r="B28" s="180" t="s">
        <v>240</v>
      </c>
      <c r="C28" s="175">
        <v>273872</v>
      </c>
      <c r="D28" s="175"/>
      <c r="E28" s="175">
        <v>94300</v>
      </c>
      <c r="F28" s="175"/>
      <c r="G28" s="175">
        <v>94300</v>
      </c>
      <c r="H28" s="175"/>
    </row>
    <row r="29" spans="1:8" ht="18.75" customHeight="1">
      <c r="A29" s="181" t="s">
        <v>131</v>
      </c>
      <c r="B29" s="179" t="s">
        <v>241</v>
      </c>
      <c r="C29" s="170">
        <v>8000</v>
      </c>
      <c r="D29" s="170"/>
      <c r="E29" s="175">
        <v>35050</v>
      </c>
      <c r="F29" s="175"/>
      <c r="G29" s="170">
        <v>0</v>
      </c>
      <c r="H29" s="170">
        <v>35050</v>
      </c>
    </row>
    <row r="30" spans="1:8" ht="59.25" customHeight="1">
      <c r="A30" s="181" t="s">
        <v>242</v>
      </c>
      <c r="B30" s="179" t="s">
        <v>226</v>
      </c>
      <c r="C30" s="170"/>
      <c r="D30" s="170"/>
      <c r="E30" s="175">
        <v>0</v>
      </c>
      <c r="F30" s="175">
        <v>0</v>
      </c>
      <c r="G30" s="170"/>
      <c r="H30" s="170"/>
    </row>
    <row r="31" spans="1:8" ht="18" customHeight="1">
      <c r="A31" s="181" t="s">
        <v>243</v>
      </c>
      <c r="B31" s="179" t="s">
        <v>244</v>
      </c>
      <c r="C31" s="170"/>
      <c r="D31" s="170"/>
      <c r="E31" s="175">
        <v>445000</v>
      </c>
      <c r="F31" s="175">
        <v>430000</v>
      </c>
      <c r="G31" s="170">
        <v>15000</v>
      </c>
      <c r="H31" s="170"/>
    </row>
    <row r="32" spans="1:8" ht="28.5" hidden="1" customHeight="1">
      <c r="A32" s="166" t="s">
        <v>245</v>
      </c>
      <c r="B32" s="171" t="s">
        <v>246</v>
      </c>
      <c r="C32" s="172"/>
      <c r="D32" s="172"/>
      <c r="E32" s="175">
        <v>0</v>
      </c>
      <c r="F32" s="172"/>
      <c r="G32" s="172"/>
      <c r="H32" s="172"/>
    </row>
    <row r="33" spans="1:8" ht="15" hidden="1" customHeight="1">
      <c r="A33" s="182" t="s">
        <v>247</v>
      </c>
      <c r="B33" s="174" t="s">
        <v>231</v>
      </c>
      <c r="C33" s="170"/>
      <c r="D33" s="170"/>
      <c r="E33" s="175">
        <v>0</v>
      </c>
      <c r="F33" s="170"/>
      <c r="G33" s="170"/>
      <c r="H33" s="170"/>
    </row>
    <row r="34" spans="1:8" ht="15" hidden="1" customHeight="1">
      <c r="A34" s="182" t="s">
        <v>248</v>
      </c>
      <c r="B34" s="174" t="s">
        <v>249</v>
      </c>
      <c r="C34" s="170"/>
      <c r="D34" s="170"/>
      <c r="E34" s="175">
        <v>0</v>
      </c>
      <c r="F34" s="170"/>
      <c r="G34" s="170"/>
      <c r="H34" s="170"/>
    </row>
    <row r="35" spans="1:8" ht="15" hidden="1" customHeight="1">
      <c r="A35" s="182" t="s">
        <v>250</v>
      </c>
      <c r="B35" s="174" t="s">
        <v>251</v>
      </c>
      <c r="C35" s="170"/>
      <c r="D35" s="170"/>
      <c r="E35" s="175">
        <v>0</v>
      </c>
      <c r="F35" s="170"/>
      <c r="G35" s="170"/>
      <c r="H35" s="170"/>
    </row>
    <row r="36" spans="1:8" ht="15" hidden="1" customHeight="1">
      <c r="A36" s="182" t="s">
        <v>252</v>
      </c>
      <c r="B36" s="174" t="s">
        <v>253</v>
      </c>
      <c r="C36" s="170"/>
      <c r="D36" s="170"/>
      <c r="E36" s="175">
        <v>0</v>
      </c>
      <c r="F36" s="170"/>
      <c r="G36" s="170"/>
      <c r="H36" s="170"/>
    </row>
    <row r="37" spans="1:8" ht="15" hidden="1" customHeight="1">
      <c r="A37" s="182" t="s">
        <v>254</v>
      </c>
      <c r="B37" s="174" t="s">
        <v>255</v>
      </c>
      <c r="C37" s="170"/>
      <c r="D37" s="170"/>
      <c r="E37" s="175">
        <v>0</v>
      </c>
      <c r="F37" s="170"/>
      <c r="G37" s="170"/>
      <c r="H37" s="170"/>
    </row>
    <row r="38" spans="1:8" ht="15" hidden="1" customHeight="1">
      <c r="A38" s="182" t="s">
        <v>256</v>
      </c>
      <c r="B38" s="174" t="s">
        <v>257</v>
      </c>
      <c r="C38" s="170"/>
      <c r="D38" s="170"/>
      <c r="E38" s="175">
        <v>0</v>
      </c>
      <c r="F38" s="170"/>
      <c r="G38" s="170"/>
      <c r="H38" s="170"/>
    </row>
    <row r="39" spans="1:8" ht="15" hidden="1" customHeight="1">
      <c r="A39" s="182" t="s">
        <v>258</v>
      </c>
      <c r="B39" s="174" t="s">
        <v>259</v>
      </c>
      <c r="C39" s="170"/>
      <c r="D39" s="170"/>
      <c r="E39" s="175">
        <v>0</v>
      </c>
      <c r="F39" s="170"/>
      <c r="G39" s="170"/>
      <c r="H39" s="170"/>
    </row>
    <row r="40" spans="1:8" ht="15" hidden="1" customHeight="1">
      <c r="A40" s="182" t="s">
        <v>260</v>
      </c>
      <c r="B40" s="174" t="s">
        <v>261</v>
      </c>
      <c r="C40" s="170"/>
      <c r="D40" s="170"/>
      <c r="E40" s="175">
        <v>0</v>
      </c>
      <c r="F40" s="170"/>
      <c r="G40" s="170"/>
      <c r="H40" s="170"/>
    </row>
    <row r="41" spans="1:8" ht="15" hidden="1" customHeight="1">
      <c r="A41" s="182" t="s">
        <v>262</v>
      </c>
      <c r="B41" s="174" t="s">
        <v>263</v>
      </c>
      <c r="C41" s="170"/>
      <c r="D41" s="170"/>
      <c r="E41" s="175">
        <v>0</v>
      </c>
      <c r="F41" s="170"/>
      <c r="G41" s="170"/>
      <c r="H41" s="170"/>
    </row>
    <row r="42" spans="1:8" ht="15" hidden="1" customHeight="1">
      <c r="A42" s="182" t="s">
        <v>264</v>
      </c>
      <c r="B42" s="174" t="s">
        <v>265</v>
      </c>
      <c r="C42" s="170"/>
      <c r="D42" s="170"/>
      <c r="E42" s="175">
        <v>0</v>
      </c>
      <c r="F42" s="170"/>
      <c r="G42" s="170"/>
      <c r="H42" s="170"/>
    </row>
    <row r="43" spans="1:8" ht="15" hidden="1" customHeight="1">
      <c r="A43" s="182" t="s">
        <v>266</v>
      </c>
      <c r="B43" s="174" t="s">
        <v>267</v>
      </c>
      <c r="C43" s="170"/>
      <c r="D43" s="170"/>
      <c r="E43" s="175">
        <v>0</v>
      </c>
      <c r="F43" s="170"/>
      <c r="G43" s="170"/>
      <c r="H43" s="170"/>
    </row>
    <row r="44" spans="1:8" ht="15" hidden="1" customHeight="1">
      <c r="A44" s="182" t="s">
        <v>268</v>
      </c>
      <c r="B44" s="174" t="s">
        <v>269</v>
      </c>
      <c r="C44" s="170"/>
      <c r="D44" s="170"/>
      <c r="E44" s="175">
        <v>0</v>
      </c>
      <c r="F44" s="170"/>
      <c r="G44" s="170"/>
      <c r="H44" s="170"/>
    </row>
    <row r="45" spans="1:8" ht="15" hidden="1" customHeight="1">
      <c r="A45" s="182" t="s">
        <v>270</v>
      </c>
      <c r="B45" s="174" t="s">
        <v>271</v>
      </c>
      <c r="C45" s="170"/>
      <c r="D45" s="170"/>
      <c r="E45" s="175">
        <v>0</v>
      </c>
      <c r="F45" s="170"/>
      <c r="G45" s="170"/>
      <c r="H45" s="170"/>
    </row>
    <row r="46" spans="1:8" s="173" customFormat="1" ht="14.25">
      <c r="A46" s="166">
        <v>2</v>
      </c>
      <c r="B46" s="171" t="s">
        <v>38</v>
      </c>
      <c r="C46" s="172">
        <v>10859156.780000001</v>
      </c>
      <c r="D46" s="172">
        <v>9048600.7800000031</v>
      </c>
      <c r="E46" s="172">
        <v>11103066.200000001</v>
      </c>
      <c r="F46" s="172">
        <v>4913453</v>
      </c>
      <c r="G46" s="172">
        <v>5123847.3000000007</v>
      </c>
      <c r="H46" s="172">
        <v>1065765.9000000001</v>
      </c>
    </row>
    <row r="47" spans="1:8" ht="18" customHeight="1">
      <c r="A47" s="168" t="s">
        <v>273</v>
      </c>
      <c r="B47" s="178" t="s">
        <v>231</v>
      </c>
      <c r="C47" s="175">
        <v>4177757</v>
      </c>
      <c r="D47" s="175">
        <v>3217757</v>
      </c>
      <c r="E47" s="175">
        <v>4479212</v>
      </c>
      <c r="F47" s="175">
        <v>1466524</v>
      </c>
      <c r="G47" s="175">
        <v>3005574</v>
      </c>
      <c r="H47" s="175">
        <v>7114</v>
      </c>
    </row>
    <row r="48" spans="1:8" ht="18" customHeight="1">
      <c r="A48" s="168" t="s">
        <v>274</v>
      </c>
      <c r="B48" s="178" t="s">
        <v>249</v>
      </c>
      <c r="C48" s="175">
        <v>62430</v>
      </c>
      <c r="D48" s="175">
        <v>35430</v>
      </c>
      <c r="E48" s="175">
        <v>62494</v>
      </c>
      <c r="F48" s="175">
        <v>62494</v>
      </c>
      <c r="G48" s="175"/>
      <c r="H48" s="175"/>
    </row>
    <row r="49" spans="1:8" ht="18" customHeight="1">
      <c r="A49" s="168" t="s">
        <v>275</v>
      </c>
      <c r="B49" s="178" t="s">
        <v>251</v>
      </c>
      <c r="C49" s="175">
        <v>245791</v>
      </c>
      <c r="D49" s="175">
        <v>142291</v>
      </c>
      <c r="E49" s="175">
        <v>170882</v>
      </c>
      <c r="F49" s="175">
        <v>71543</v>
      </c>
      <c r="G49" s="175">
        <v>27816</v>
      </c>
      <c r="H49" s="175">
        <v>71523</v>
      </c>
    </row>
    <row r="50" spans="1:8" ht="18" customHeight="1">
      <c r="A50" s="168" t="s">
        <v>276</v>
      </c>
      <c r="B50" s="178" t="s">
        <v>253</v>
      </c>
      <c r="C50" s="175">
        <v>229352.1</v>
      </c>
      <c r="D50" s="175">
        <v>204852.1</v>
      </c>
      <c r="E50" s="175">
        <v>234837.2</v>
      </c>
      <c r="F50" s="175">
        <v>115610</v>
      </c>
      <c r="G50" s="175">
        <v>5688.7</v>
      </c>
      <c r="H50" s="175">
        <v>113538.5</v>
      </c>
    </row>
    <row r="51" spans="1:8" ht="18" customHeight="1">
      <c r="A51" s="168" t="s">
        <v>277</v>
      </c>
      <c r="B51" s="178" t="s">
        <v>278</v>
      </c>
      <c r="C51" s="175">
        <v>697662.6</v>
      </c>
      <c r="D51" s="175">
        <v>622662.6</v>
      </c>
      <c r="E51" s="175">
        <v>704254.6</v>
      </c>
      <c r="F51" s="175">
        <v>595248</v>
      </c>
      <c r="G51" s="175">
        <v>106201</v>
      </c>
      <c r="H51" s="175">
        <v>2805.6</v>
      </c>
    </row>
    <row r="52" spans="1:8" ht="18" customHeight="1">
      <c r="A52" s="168" t="s">
        <v>279</v>
      </c>
      <c r="B52" s="178" t="s">
        <v>280</v>
      </c>
      <c r="C52" s="175">
        <v>270840.40000000002</v>
      </c>
      <c r="D52" s="175">
        <v>247740.40000000002</v>
      </c>
      <c r="E52" s="175">
        <v>267745</v>
      </c>
      <c r="F52" s="175">
        <v>232117</v>
      </c>
      <c r="G52" s="175">
        <v>22236.400000000001</v>
      </c>
      <c r="H52" s="175">
        <v>13391.6</v>
      </c>
    </row>
    <row r="53" spans="1:8" ht="18" customHeight="1">
      <c r="A53" s="168" t="s">
        <v>281</v>
      </c>
      <c r="B53" s="178" t="s">
        <v>282</v>
      </c>
      <c r="C53" s="175">
        <v>122266.4</v>
      </c>
      <c r="D53" s="175">
        <v>121266.4</v>
      </c>
      <c r="E53" s="175">
        <v>45783.4</v>
      </c>
      <c r="F53" s="175">
        <v>29903</v>
      </c>
      <c r="G53" s="175">
        <v>11798</v>
      </c>
      <c r="H53" s="175">
        <v>4082.4</v>
      </c>
    </row>
    <row r="54" spans="1:8" ht="18" customHeight="1">
      <c r="A54" s="168" t="s">
        <v>283</v>
      </c>
      <c r="B54" s="178" t="s">
        <v>284</v>
      </c>
      <c r="C54" s="175">
        <v>90183.2</v>
      </c>
      <c r="D54" s="175">
        <v>90183.2</v>
      </c>
      <c r="E54" s="175">
        <v>97976.2</v>
      </c>
      <c r="F54" s="175">
        <v>90175</v>
      </c>
      <c r="G54" s="175">
        <v>4399.2</v>
      </c>
      <c r="H54" s="175">
        <v>3402</v>
      </c>
    </row>
    <row r="55" spans="1:8" ht="18" customHeight="1">
      <c r="A55" s="168" t="s">
        <v>285</v>
      </c>
      <c r="B55" s="178" t="s">
        <v>286</v>
      </c>
      <c r="C55" s="175">
        <v>601760</v>
      </c>
      <c r="D55" s="175">
        <v>457760</v>
      </c>
      <c r="E55" s="175">
        <v>583586</v>
      </c>
      <c r="F55" s="175">
        <v>119356</v>
      </c>
      <c r="G55" s="175">
        <v>449236</v>
      </c>
      <c r="H55" s="175">
        <v>14994</v>
      </c>
    </row>
    <row r="56" spans="1:8" ht="18" customHeight="1">
      <c r="A56" s="168" t="s">
        <v>287</v>
      </c>
      <c r="B56" s="178" t="s">
        <v>265</v>
      </c>
      <c r="C56" s="175">
        <v>1897778.2</v>
      </c>
      <c r="D56" s="175">
        <v>1646778.2</v>
      </c>
      <c r="E56" s="175">
        <v>2143165.2000000002</v>
      </c>
      <c r="F56" s="175">
        <v>1485345</v>
      </c>
      <c r="G56" s="175">
        <v>615535</v>
      </c>
      <c r="H56" s="175">
        <v>42285.2</v>
      </c>
    </row>
    <row r="57" spans="1:8" ht="18" customHeight="1">
      <c r="A57" s="168" t="s">
        <v>288</v>
      </c>
      <c r="B57" s="178" t="s">
        <v>267</v>
      </c>
      <c r="C57" s="175">
        <v>1340264</v>
      </c>
      <c r="D57" s="175">
        <v>1255368</v>
      </c>
      <c r="E57" s="175">
        <v>1473690</v>
      </c>
      <c r="F57" s="175">
        <v>495740</v>
      </c>
      <c r="G57" s="175">
        <v>246322</v>
      </c>
      <c r="H57" s="175">
        <v>731628</v>
      </c>
    </row>
    <row r="58" spans="1:8" ht="18" customHeight="1">
      <c r="A58" s="168" t="s">
        <v>289</v>
      </c>
      <c r="B58" s="178" t="s">
        <v>269</v>
      </c>
      <c r="C58" s="175">
        <v>751565</v>
      </c>
      <c r="D58" s="175">
        <v>791565</v>
      </c>
      <c r="E58" s="175">
        <v>716568</v>
      </c>
      <c r="F58" s="175">
        <v>114876</v>
      </c>
      <c r="G58" s="175">
        <v>550576</v>
      </c>
      <c r="H58" s="175">
        <v>51116</v>
      </c>
    </row>
    <row r="59" spans="1:8" ht="18" customHeight="1">
      <c r="A59" s="168" t="s">
        <v>290</v>
      </c>
      <c r="B59" s="178" t="s">
        <v>271</v>
      </c>
      <c r="C59" s="175">
        <v>371506.88</v>
      </c>
      <c r="D59" s="175">
        <v>214946.88</v>
      </c>
      <c r="E59" s="175">
        <v>122872.6</v>
      </c>
      <c r="F59" s="175">
        <v>34522</v>
      </c>
      <c r="G59" s="175">
        <v>78465</v>
      </c>
      <c r="H59" s="175">
        <v>9885.6</v>
      </c>
    </row>
    <row r="60" spans="1:8" s="173" customFormat="1" ht="18" customHeight="1">
      <c r="A60" s="166">
        <v>3</v>
      </c>
      <c r="B60" s="171" t="s">
        <v>291</v>
      </c>
      <c r="C60" s="176">
        <v>4200</v>
      </c>
      <c r="D60" s="176">
        <v>3897</v>
      </c>
      <c r="E60" s="176">
        <v>3900</v>
      </c>
      <c r="F60" s="176">
        <v>3900</v>
      </c>
      <c r="G60" s="176"/>
      <c r="H60" s="176"/>
    </row>
    <row r="61" spans="1:8" s="173" customFormat="1" ht="19.5" customHeight="1">
      <c r="A61" s="166">
        <v>4</v>
      </c>
      <c r="B61" s="171" t="s">
        <v>40</v>
      </c>
      <c r="C61" s="176">
        <v>1000</v>
      </c>
      <c r="D61" s="176">
        <v>1000</v>
      </c>
      <c r="E61" s="176">
        <v>1000</v>
      </c>
      <c r="F61" s="176">
        <v>1000</v>
      </c>
      <c r="G61" s="176"/>
      <c r="H61" s="176"/>
    </row>
    <row r="62" spans="1:8" s="173" customFormat="1" ht="19.5" customHeight="1">
      <c r="A62" s="166">
        <v>5</v>
      </c>
      <c r="B62" s="171" t="s">
        <v>41</v>
      </c>
      <c r="C62" s="176">
        <v>609000</v>
      </c>
      <c r="D62" s="176"/>
      <c r="E62" s="176">
        <v>700000</v>
      </c>
      <c r="F62" s="176">
        <v>549962</v>
      </c>
      <c r="G62" s="176">
        <v>127968</v>
      </c>
      <c r="H62" s="176">
        <v>22070</v>
      </c>
    </row>
    <row r="63" spans="1:8" s="173" customFormat="1" ht="19.5" customHeight="1">
      <c r="A63" s="166">
        <v>6</v>
      </c>
      <c r="B63" s="171" t="s">
        <v>292</v>
      </c>
      <c r="C63" s="176">
        <v>568872</v>
      </c>
      <c r="D63" s="176">
        <v>568872</v>
      </c>
      <c r="E63" s="176">
        <v>150607.90900000001</v>
      </c>
      <c r="F63" s="176">
        <v>103104.10900000001</v>
      </c>
      <c r="G63" s="176">
        <v>8905.8000000000029</v>
      </c>
      <c r="H63" s="176">
        <v>38598</v>
      </c>
    </row>
    <row r="64" spans="1:8" s="173" customFormat="1" ht="19.5" hidden="1" customHeight="1">
      <c r="A64" s="166"/>
      <c r="B64" s="171" t="s">
        <v>293</v>
      </c>
      <c r="C64" s="176"/>
      <c r="D64" s="176"/>
      <c r="E64" s="176"/>
      <c r="F64" s="176"/>
      <c r="G64" s="176"/>
      <c r="H64" s="176"/>
    </row>
    <row r="65" spans="1:8" ht="19.5" customHeight="1">
      <c r="A65" s="166">
        <v>7</v>
      </c>
      <c r="B65" s="171" t="s">
        <v>47</v>
      </c>
      <c r="C65" s="170"/>
      <c r="D65" s="170"/>
      <c r="E65" s="170"/>
      <c r="F65" s="170"/>
      <c r="G65" s="170"/>
      <c r="H65" s="170"/>
    </row>
    <row r="66" spans="1:8" s="173" customFormat="1" ht="19.5" customHeight="1">
      <c r="A66" s="166" t="s">
        <v>24</v>
      </c>
      <c r="B66" s="171" t="s">
        <v>43</v>
      </c>
      <c r="C66" s="172">
        <v>2605413</v>
      </c>
      <c r="D66" s="172">
        <v>2606417.2999999998</v>
      </c>
      <c r="E66" s="172">
        <v>1610737</v>
      </c>
      <c r="F66" s="172">
        <v>1552798</v>
      </c>
      <c r="G66" s="172">
        <v>57939</v>
      </c>
      <c r="H66" s="172">
        <v>0</v>
      </c>
    </row>
    <row r="67" spans="1:8" ht="19.5" customHeight="1">
      <c r="A67" s="168">
        <v>1</v>
      </c>
      <c r="B67" s="178" t="s">
        <v>46</v>
      </c>
      <c r="C67" s="170"/>
      <c r="D67" s="170"/>
      <c r="E67" s="170"/>
      <c r="F67" s="170"/>
      <c r="G67" s="170"/>
      <c r="H67" s="170"/>
    </row>
    <row r="68" spans="1:8" ht="19.5" customHeight="1">
      <c r="A68" s="168">
        <v>2</v>
      </c>
      <c r="B68" s="178" t="s">
        <v>294</v>
      </c>
      <c r="C68" s="170">
        <v>2551700</v>
      </c>
      <c r="D68" s="170">
        <v>2551700</v>
      </c>
      <c r="E68" s="170">
        <v>1500380</v>
      </c>
      <c r="F68" s="170">
        <v>1500380</v>
      </c>
      <c r="G68" s="170"/>
      <c r="H68" s="170"/>
    </row>
    <row r="69" spans="1:8" ht="19.5" customHeight="1">
      <c r="A69" s="168">
        <v>3</v>
      </c>
      <c r="B69" s="178" t="s">
        <v>295</v>
      </c>
      <c r="C69" s="170">
        <v>53713</v>
      </c>
      <c r="D69" s="170">
        <v>54717.3</v>
      </c>
      <c r="E69" s="170">
        <v>110357</v>
      </c>
      <c r="F69" s="170">
        <v>52418</v>
      </c>
      <c r="G69" s="170">
        <v>57939</v>
      </c>
      <c r="H69" s="170"/>
    </row>
    <row r="70" spans="1:8" ht="19.5" hidden="1" customHeight="1">
      <c r="A70" s="166" t="s">
        <v>28</v>
      </c>
      <c r="B70" s="171" t="s">
        <v>47</v>
      </c>
      <c r="C70" s="170"/>
      <c r="D70" s="170"/>
      <c r="E70" s="170"/>
      <c r="F70" s="170"/>
      <c r="G70" s="170"/>
      <c r="H70" s="170"/>
    </row>
    <row r="71" spans="1:8" s="173" customFormat="1" ht="19.5" customHeight="1">
      <c r="A71" s="166" t="s">
        <v>29</v>
      </c>
      <c r="B71" s="171" t="s">
        <v>296</v>
      </c>
      <c r="C71" s="176"/>
      <c r="D71" s="176"/>
      <c r="E71" s="176"/>
      <c r="F71" s="176"/>
      <c r="G71" s="176"/>
      <c r="H71" s="176"/>
    </row>
    <row r="72" spans="1:8" ht="32.25" customHeight="1">
      <c r="A72" s="166" t="s">
        <v>18</v>
      </c>
      <c r="B72" s="171" t="s">
        <v>297</v>
      </c>
      <c r="C72" s="170"/>
      <c r="D72" s="170"/>
      <c r="E72" s="170"/>
      <c r="F72" s="170"/>
      <c r="G72" s="170"/>
      <c r="H72" s="170"/>
    </row>
    <row r="73" spans="1:8">
      <c r="A73" s="168">
        <v>1</v>
      </c>
      <c r="B73" s="178" t="s">
        <v>298</v>
      </c>
      <c r="C73" s="170">
        <v>11700</v>
      </c>
      <c r="D73" s="170"/>
      <c r="E73" s="170">
        <v>1000000</v>
      </c>
      <c r="F73" s="170">
        <v>1000000</v>
      </c>
      <c r="G73" s="170"/>
      <c r="H73" s="170"/>
    </row>
    <row r="74" spans="1:8">
      <c r="A74" s="168">
        <v>2</v>
      </c>
      <c r="B74" s="178" t="s">
        <v>299</v>
      </c>
      <c r="C74" s="170"/>
      <c r="D74" s="170"/>
      <c r="E74" s="170"/>
      <c r="F74" s="170">
        <v>0</v>
      </c>
      <c r="G74" s="170"/>
      <c r="H74" s="170"/>
    </row>
    <row r="75" spans="1:8" ht="30">
      <c r="A75" s="183">
        <v>3</v>
      </c>
      <c r="B75" s="184" t="s">
        <v>300</v>
      </c>
      <c r="C75" s="185">
        <v>8200</v>
      </c>
      <c r="D75" s="185">
        <v>7571</v>
      </c>
      <c r="E75" s="185">
        <v>7600</v>
      </c>
      <c r="F75" s="185">
        <v>7600</v>
      </c>
      <c r="G75" s="185"/>
      <c r="H75" s="185"/>
    </row>
    <row r="76" spans="1:8" ht="33.75" hidden="1" customHeight="1">
      <c r="A76" s="186" t="s">
        <v>34</v>
      </c>
      <c r="B76" s="187" t="s">
        <v>301</v>
      </c>
      <c r="C76" s="188"/>
      <c r="D76" s="188"/>
      <c r="E76" s="188"/>
      <c r="F76" s="188"/>
      <c r="G76" s="188"/>
      <c r="H76" s="188"/>
    </row>
    <row r="77" spans="1:8">
      <c r="D77" s="164"/>
    </row>
  </sheetData>
  <mergeCells count="9">
    <mergeCell ref="A2:H2"/>
    <mergeCell ref="A3:H3"/>
    <mergeCell ref="G1:H1"/>
    <mergeCell ref="G4:H4"/>
    <mergeCell ref="A6:A7"/>
    <mergeCell ref="B6:B7"/>
    <mergeCell ref="C6:D6"/>
    <mergeCell ref="E6:E7"/>
    <mergeCell ref="F6:H6"/>
  </mergeCells>
  <pageMargins left="0.70866141732283472" right="0.11811023622047245" top="0.35433070866141736" bottom="0.35433070866141736"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workbookViewId="0">
      <selection activeCell="B12" sqref="B12"/>
    </sheetView>
  </sheetViews>
  <sheetFormatPr defaultRowHeight="12.75"/>
  <cols>
    <col min="1" max="1" width="5.28515625" style="189" customWidth="1"/>
    <col min="2" max="2" width="48.140625" style="190" customWidth="1"/>
    <col min="3" max="3" width="6.140625" style="191" customWidth="1"/>
    <col min="4" max="4" width="10.7109375" style="191" customWidth="1"/>
    <col min="5" max="5" width="16.5703125" style="230" customWidth="1"/>
    <col min="6" max="6" width="9.140625" style="191"/>
    <col min="7" max="7" width="10.7109375" style="193" bestFit="1" customWidth="1"/>
    <col min="8" max="251" width="9.140625" style="191"/>
    <col min="252" max="252" width="5.28515625" style="191" customWidth="1"/>
    <col min="253" max="253" width="53" style="191" customWidth="1"/>
    <col min="254" max="254" width="6.140625" style="191" customWidth="1"/>
    <col min="255" max="255" width="10.7109375" style="191" customWidth="1"/>
    <col min="256" max="256" width="16.5703125" style="191" customWidth="1"/>
    <col min="257" max="258" width="9.140625" style="191"/>
    <col min="259" max="259" width="27.5703125" style="191" customWidth="1"/>
    <col min="260" max="260" width="12.140625" style="191" bestFit="1" customWidth="1"/>
    <col min="261" max="262" width="9.140625" style="191"/>
    <col min="263" max="263" width="10.7109375" style="191" bestFit="1" customWidth="1"/>
    <col min="264" max="507" width="9.140625" style="191"/>
    <col min="508" max="508" width="5.28515625" style="191" customWidth="1"/>
    <col min="509" max="509" width="53" style="191" customWidth="1"/>
    <col min="510" max="510" width="6.140625" style="191" customWidth="1"/>
    <col min="511" max="511" width="10.7109375" style="191" customWidth="1"/>
    <col min="512" max="512" width="16.5703125" style="191" customWidth="1"/>
    <col min="513" max="514" width="9.140625" style="191"/>
    <col min="515" max="515" width="27.5703125" style="191" customWidth="1"/>
    <col min="516" max="516" width="12.140625" style="191" bestFit="1" customWidth="1"/>
    <col min="517" max="518" width="9.140625" style="191"/>
    <col min="519" max="519" width="10.7109375" style="191" bestFit="1" customWidth="1"/>
    <col min="520" max="763" width="9.140625" style="191"/>
    <col min="764" max="764" width="5.28515625" style="191" customWidth="1"/>
    <col min="765" max="765" width="53" style="191" customWidth="1"/>
    <col min="766" max="766" width="6.140625" style="191" customWidth="1"/>
    <col min="767" max="767" width="10.7109375" style="191" customWidth="1"/>
    <col min="768" max="768" width="16.5703125" style="191" customWidth="1"/>
    <col min="769" max="770" width="9.140625" style="191"/>
    <col min="771" max="771" width="27.5703125" style="191" customWidth="1"/>
    <col min="772" max="772" width="12.140625" style="191" bestFit="1" customWidth="1"/>
    <col min="773" max="774" width="9.140625" style="191"/>
    <col min="775" max="775" width="10.7109375" style="191" bestFit="1" customWidth="1"/>
    <col min="776" max="1019" width="9.140625" style="191"/>
    <col min="1020" max="1020" width="5.28515625" style="191" customWidth="1"/>
    <col min="1021" max="1021" width="53" style="191" customWidth="1"/>
    <col min="1022" max="1022" width="6.140625" style="191" customWidth="1"/>
    <col min="1023" max="1023" width="10.7109375" style="191" customWidth="1"/>
    <col min="1024" max="1024" width="16.5703125" style="191" customWidth="1"/>
    <col min="1025" max="1026" width="9.140625" style="191"/>
    <col min="1027" max="1027" width="27.5703125" style="191" customWidth="1"/>
    <col min="1028" max="1028" width="12.140625" style="191" bestFit="1" customWidth="1"/>
    <col min="1029" max="1030" width="9.140625" style="191"/>
    <col min="1031" max="1031" width="10.7109375" style="191" bestFit="1" customWidth="1"/>
    <col min="1032" max="1275" width="9.140625" style="191"/>
    <col min="1276" max="1276" width="5.28515625" style="191" customWidth="1"/>
    <col min="1277" max="1277" width="53" style="191" customWidth="1"/>
    <col min="1278" max="1278" width="6.140625" style="191" customWidth="1"/>
    <col min="1279" max="1279" width="10.7109375" style="191" customWidth="1"/>
    <col min="1280" max="1280" width="16.5703125" style="191" customWidth="1"/>
    <col min="1281" max="1282" width="9.140625" style="191"/>
    <col min="1283" max="1283" width="27.5703125" style="191" customWidth="1"/>
    <col min="1284" max="1284" width="12.140625" style="191" bestFit="1" customWidth="1"/>
    <col min="1285" max="1286" width="9.140625" style="191"/>
    <col min="1287" max="1287" width="10.7109375" style="191" bestFit="1" customWidth="1"/>
    <col min="1288" max="1531" width="9.140625" style="191"/>
    <col min="1532" max="1532" width="5.28515625" style="191" customWidth="1"/>
    <col min="1533" max="1533" width="53" style="191" customWidth="1"/>
    <col min="1534" max="1534" width="6.140625" style="191" customWidth="1"/>
    <col min="1535" max="1535" width="10.7109375" style="191" customWidth="1"/>
    <col min="1536" max="1536" width="16.5703125" style="191" customWidth="1"/>
    <col min="1537" max="1538" width="9.140625" style="191"/>
    <col min="1539" max="1539" width="27.5703125" style="191" customWidth="1"/>
    <col min="1540" max="1540" width="12.140625" style="191" bestFit="1" customWidth="1"/>
    <col min="1541" max="1542" width="9.140625" style="191"/>
    <col min="1543" max="1543" width="10.7109375" style="191" bestFit="1" customWidth="1"/>
    <col min="1544" max="1787" width="9.140625" style="191"/>
    <col min="1788" max="1788" width="5.28515625" style="191" customWidth="1"/>
    <col min="1789" max="1789" width="53" style="191" customWidth="1"/>
    <col min="1790" max="1790" width="6.140625" style="191" customWidth="1"/>
    <col min="1791" max="1791" width="10.7109375" style="191" customWidth="1"/>
    <col min="1792" max="1792" width="16.5703125" style="191" customWidth="1"/>
    <col min="1793" max="1794" width="9.140625" style="191"/>
    <col min="1795" max="1795" width="27.5703125" style="191" customWidth="1"/>
    <col min="1796" max="1796" width="12.140625" style="191" bestFit="1" customWidth="1"/>
    <col min="1797" max="1798" width="9.140625" style="191"/>
    <col min="1799" max="1799" width="10.7109375" style="191" bestFit="1" customWidth="1"/>
    <col min="1800" max="2043" width="9.140625" style="191"/>
    <col min="2044" max="2044" width="5.28515625" style="191" customWidth="1"/>
    <col min="2045" max="2045" width="53" style="191" customWidth="1"/>
    <col min="2046" max="2046" width="6.140625" style="191" customWidth="1"/>
    <col min="2047" max="2047" width="10.7109375" style="191" customWidth="1"/>
    <col min="2048" max="2048" width="16.5703125" style="191" customWidth="1"/>
    <col min="2049" max="2050" width="9.140625" style="191"/>
    <col min="2051" max="2051" width="27.5703125" style="191" customWidth="1"/>
    <col min="2052" max="2052" width="12.140625" style="191" bestFit="1" customWidth="1"/>
    <col min="2053" max="2054" width="9.140625" style="191"/>
    <col min="2055" max="2055" width="10.7109375" style="191" bestFit="1" customWidth="1"/>
    <col min="2056" max="2299" width="9.140625" style="191"/>
    <col min="2300" max="2300" width="5.28515625" style="191" customWidth="1"/>
    <col min="2301" max="2301" width="53" style="191" customWidth="1"/>
    <col min="2302" max="2302" width="6.140625" style="191" customWidth="1"/>
    <col min="2303" max="2303" width="10.7109375" style="191" customWidth="1"/>
    <col min="2304" max="2304" width="16.5703125" style="191" customWidth="1"/>
    <col min="2305" max="2306" width="9.140625" style="191"/>
    <col min="2307" max="2307" width="27.5703125" style="191" customWidth="1"/>
    <col min="2308" max="2308" width="12.140625" style="191" bestFit="1" customWidth="1"/>
    <col min="2309" max="2310" width="9.140625" style="191"/>
    <col min="2311" max="2311" width="10.7109375" style="191" bestFit="1" customWidth="1"/>
    <col min="2312" max="2555" width="9.140625" style="191"/>
    <col min="2556" max="2556" width="5.28515625" style="191" customWidth="1"/>
    <col min="2557" max="2557" width="53" style="191" customWidth="1"/>
    <col min="2558" max="2558" width="6.140625" style="191" customWidth="1"/>
    <col min="2559" max="2559" width="10.7109375" style="191" customWidth="1"/>
    <col min="2560" max="2560" width="16.5703125" style="191" customWidth="1"/>
    <col min="2561" max="2562" width="9.140625" style="191"/>
    <col min="2563" max="2563" width="27.5703125" style="191" customWidth="1"/>
    <col min="2564" max="2564" width="12.140625" style="191" bestFit="1" customWidth="1"/>
    <col min="2565" max="2566" width="9.140625" style="191"/>
    <col min="2567" max="2567" width="10.7109375" style="191" bestFit="1" customWidth="1"/>
    <col min="2568" max="2811" width="9.140625" style="191"/>
    <col min="2812" max="2812" width="5.28515625" style="191" customWidth="1"/>
    <col min="2813" max="2813" width="53" style="191" customWidth="1"/>
    <col min="2814" max="2814" width="6.140625" style="191" customWidth="1"/>
    <col min="2815" max="2815" width="10.7109375" style="191" customWidth="1"/>
    <col min="2816" max="2816" width="16.5703125" style="191" customWidth="1"/>
    <col min="2817" max="2818" width="9.140625" style="191"/>
    <col min="2819" max="2819" width="27.5703125" style="191" customWidth="1"/>
    <col min="2820" max="2820" width="12.140625" style="191" bestFit="1" customWidth="1"/>
    <col min="2821" max="2822" width="9.140625" style="191"/>
    <col min="2823" max="2823" width="10.7109375" style="191" bestFit="1" customWidth="1"/>
    <col min="2824" max="3067" width="9.140625" style="191"/>
    <col min="3068" max="3068" width="5.28515625" style="191" customWidth="1"/>
    <col min="3069" max="3069" width="53" style="191" customWidth="1"/>
    <col min="3070" max="3070" width="6.140625" style="191" customWidth="1"/>
    <col min="3071" max="3071" width="10.7109375" style="191" customWidth="1"/>
    <col min="3072" max="3072" width="16.5703125" style="191" customWidth="1"/>
    <col min="3073" max="3074" width="9.140625" style="191"/>
    <col min="3075" max="3075" width="27.5703125" style="191" customWidth="1"/>
    <col min="3076" max="3076" width="12.140625" style="191" bestFit="1" customWidth="1"/>
    <col min="3077" max="3078" width="9.140625" style="191"/>
    <col min="3079" max="3079" width="10.7109375" style="191" bestFit="1" customWidth="1"/>
    <col min="3080" max="3323" width="9.140625" style="191"/>
    <col min="3324" max="3324" width="5.28515625" style="191" customWidth="1"/>
    <col min="3325" max="3325" width="53" style="191" customWidth="1"/>
    <col min="3326" max="3326" width="6.140625" style="191" customWidth="1"/>
    <col min="3327" max="3327" width="10.7109375" style="191" customWidth="1"/>
    <col min="3328" max="3328" width="16.5703125" style="191" customWidth="1"/>
    <col min="3329" max="3330" width="9.140625" style="191"/>
    <col min="3331" max="3331" width="27.5703125" style="191" customWidth="1"/>
    <col min="3332" max="3332" width="12.140625" style="191" bestFit="1" customWidth="1"/>
    <col min="3333" max="3334" width="9.140625" style="191"/>
    <col min="3335" max="3335" width="10.7109375" style="191" bestFit="1" customWidth="1"/>
    <col min="3336" max="3579" width="9.140625" style="191"/>
    <col min="3580" max="3580" width="5.28515625" style="191" customWidth="1"/>
    <col min="3581" max="3581" width="53" style="191" customWidth="1"/>
    <col min="3582" max="3582" width="6.140625" style="191" customWidth="1"/>
    <col min="3583" max="3583" width="10.7109375" style="191" customWidth="1"/>
    <col min="3584" max="3584" width="16.5703125" style="191" customWidth="1"/>
    <col min="3585" max="3586" width="9.140625" style="191"/>
    <col min="3587" max="3587" width="27.5703125" style="191" customWidth="1"/>
    <col min="3588" max="3588" width="12.140625" style="191" bestFit="1" customWidth="1"/>
    <col min="3589" max="3590" width="9.140625" style="191"/>
    <col min="3591" max="3591" width="10.7109375" style="191" bestFit="1" customWidth="1"/>
    <col min="3592" max="3835" width="9.140625" style="191"/>
    <col min="3836" max="3836" width="5.28515625" style="191" customWidth="1"/>
    <col min="3837" max="3837" width="53" style="191" customWidth="1"/>
    <col min="3838" max="3838" width="6.140625" style="191" customWidth="1"/>
    <col min="3839" max="3839" width="10.7109375" style="191" customWidth="1"/>
    <col min="3840" max="3840" width="16.5703125" style="191" customWidth="1"/>
    <col min="3841" max="3842" width="9.140625" style="191"/>
    <col min="3843" max="3843" width="27.5703125" style="191" customWidth="1"/>
    <col min="3844" max="3844" width="12.140625" style="191" bestFit="1" customWidth="1"/>
    <col min="3845" max="3846" width="9.140625" style="191"/>
    <col min="3847" max="3847" width="10.7109375" style="191" bestFit="1" customWidth="1"/>
    <col min="3848" max="4091" width="9.140625" style="191"/>
    <col min="4092" max="4092" width="5.28515625" style="191" customWidth="1"/>
    <col min="4093" max="4093" width="53" style="191" customWidth="1"/>
    <col min="4094" max="4094" width="6.140625" style="191" customWidth="1"/>
    <col min="4095" max="4095" width="10.7109375" style="191" customWidth="1"/>
    <col min="4096" max="4096" width="16.5703125" style="191" customWidth="1"/>
    <col min="4097" max="4098" width="9.140625" style="191"/>
    <col min="4099" max="4099" width="27.5703125" style="191" customWidth="1"/>
    <col min="4100" max="4100" width="12.140625" style="191" bestFit="1" customWidth="1"/>
    <col min="4101" max="4102" width="9.140625" style="191"/>
    <col min="4103" max="4103" width="10.7109375" style="191" bestFit="1" customWidth="1"/>
    <col min="4104" max="4347" width="9.140625" style="191"/>
    <col min="4348" max="4348" width="5.28515625" style="191" customWidth="1"/>
    <col min="4349" max="4349" width="53" style="191" customWidth="1"/>
    <col min="4350" max="4350" width="6.140625" style="191" customWidth="1"/>
    <col min="4351" max="4351" width="10.7109375" style="191" customWidth="1"/>
    <col min="4352" max="4352" width="16.5703125" style="191" customWidth="1"/>
    <col min="4353" max="4354" width="9.140625" style="191"/>
    <col min="4355" max="4355" width="27.5703125" style="191" customWidth="1"/>
    <col min="4356" max="4356" width="12.140625" style="191" bestFit="1" customWidth="1"/>
    <col min="4357" max="4358" width="9.140625" style="191"/>
    <col min="4359" max="4359" width="10.7109375" style="191" bestFit="1" customWidth="1"/>
    <col min="4360" max="4603" width="9.140625" style="191"/>
    <col min="4604" max="4604" width="5.28515625" style="191" customWidth="1"/>
    <col min="4605" max="4605" width="53" style="191" customWidth="1"/>
    <col min="4606" max="4606" width="6.140625" style="191" customWidth="1"/>
    <col min="4607" max="4607" width="10.7109375" style="191" customWidth="1"/>
    <col min="4608" max="4608" width="16.5703125" style="191" customWidth="1"/>
    <col min="4609" max="4610" width="9.140625" style="191"/>
    <col min="4611" max="4611" width="27.5703125" style="191" customWidth="1"/>
    <col min="4612" max="4612" width="12.140625" style="191" bestFit="1" customWidth="1"/>
    <col min="4613" max="4614" width="9.140625" style="191"/>
    <col min="4615" max="4615" width="10.7109375" style="191" bestFit="1" customWidth="1"/>
    <col min="4616" max="4859" width="9.140625" style="191"/>
    <col min="4860" max="4860" width="5.28515625" style="191" customWidth="1"/>
    <col min="4861" max="4861" width="53" style="191" customWidth="1"/>
    <col min="4862" max="4862" width="6.140625" style="191" customWidth="1"/>
    <col min="4863" max="4863" width="10.7109375" style="191" customWidth="1"/>
    <col min="4864" max="4864" width="16.5703125" style="191" customWidth="1"/>
    <col min="4865" max="4866" width="9.140625" style="191"/>
    <col min="4867" max="4867" width="27.5703125" style="191" customWidth="1"/>
    <col min="4868" max="4868" width="12.140625" style="191" bestFit="1" customWidth="1"/>
    <col min="4869" max="4870" width="9.140625" style="191"/>
    <col min="4871" max="4871" width="10.7109375" style="191" bestFit="1" customWidth="1"/>
    <col min="4872" max="5115" width="9.140625" style="191"/>
    <col min="5116" max="5116" width="5.28515625" style="191" customWidth="1"/>
    <col min="5117" max="5117" width="53" style="191" customWidth="1"/>
    <col min="5118" max="5118" width="6.140625" style="191" customWidth="1"/>
    <col min="5119" max="5119" width="10.7109375" style="191" customWidth="1"/>
    <col min="5120" max="5120" width="16.5703125" style="191" customWidth="1"/>
    <col min="5121" max="5122" width="9.140625" style="191"/>
    <col min="5123" max="5123" width="27.5703125" style="191" customWidth="1"/>
    <col min="5124" max="5124" width="12.140625" style="191" bestFit="1" customWidth="1"/>
    <col min="5125" max="5126" width="9.140625" style="191"/>
    <col min="5127" max="5127" width="10.7109375" style="191" bestFit="1" customWidth="1"/>
    <col min="5128" max="5371" width="9.140625" style="191"/>
    <col min="5372" max="5372" width="5.28515625" style="191" customWidth="1"/>
    <col min="5373" max="5373" width="53" style="191" customWidth="1"/>
    <col min="5374" max="5374" width="6.140625" style="191" customWidth="1"/>
    <col min="5375" max="5375" width="10.7109375" style="191" customWidth="1"/>
    <col min="5376" max="5376" width="16.5703125" style="191" customWidth="1"/>
    <col min="5377" max="5378" width="9.140625" style="191"/>
    <col min="5379" max="5379" width="27.5703125" style="191" customWidth="1"/>
    <col min="5380" max="5380" width="12.140625" style="191" bestFit="1" customWidth="1"/>
    <col min="5381" max="5382" width="9.140625" style="191"/>
    <col min="5383" max="5383" width="10.7109375" style="191" bestFit="1" customWidth="1"/>
    <col min="5384" max="5627" width="9.140625" style="191"/>
    <col min="5628" max="5628" width="5.28515625" style="191" customWidth="1"/>
    <col min="5629" max="5629" width="53" style="191" customWidth="1"/>
    <col min="5630" max="5630" width="6.140625" style="191" customWidth="1"/>
    <col min="5631" max="5631" width="10.7109375" style="191" customWidth="1"/>
    <col min="5632" max="5632" width="16.5703125" style="191" customWidth="1"/>
    <col min="5633" max="5634" width="9.140625" style="191"/>
    <col min="5635" max="5635" width="27.5703125" style="191" customWidth="1"/>
    <col min="5636" max="5636" width="12.140625" style="191" bestFit="1" customWidth="1"/>
    <col min="5637" max="5638" width="9.140625" style="191"/>
    <col min="5639" max="5639" width="10.7109375" style="191" bestFit="1" customWidth="1"/>
    <col min="5640" max="5883" width="9.140625" style="191"/>
    <col min="5884" max="5884" width="5.28515625" style="191" customWidth="1"/>
    <col min="5885" max="5885" width="53" style="191" customWidth="1"/>
    <col min="5886" max="5886" width="6.140625" style="191" customWidth="1"/>
    <col min="5887" max="5887" width="10.7109375" style="191" customWidth="1"/>
    <col min="5888" max="5888" width="16.5703125" style="191" customWidth="1"/>
    <col min="5889" max="5890" width="9.140625" style="191"/>
    <col min="5891" max="5891" width="27.5703125" style="191" customWidth="1"/>
    <col min="5892" max="5892" width="12.140625" style="191" bestFit="1" customWidth="1"/>
    <col min="5893" max="5894" width="9.140625" style="191"/>
    <col min="5895" max="5895" width="10.7109375" style="191" bestFit="1" customWidth="1"/>
    <col min="5896" max="6139" width="9.140625" style="191"/>
    <col min="6140" max="6140" width="5.28515625" style="191" customWidth="1"/>
    <col min="6141" max="6141" width="53" style="191" customWidth="1"/>
    <col min="6142" max="6142" width="6.140625" style="191" customWidth="1"/>
    <col min="6143" max="6143" width="10.7109375" style="191" customWidth="1"/>
    <col min="6144" max="6144" width="16.5703125" style="191" customWidth="1"/>
    <col min="6145" max="6146" width="9.140625" style="191"/>
    <col min="6147" max="6147" width="27.5703125" style="191" customWidth="1"/>
    <col min="6148" max="6148" width="12.140625" style="191" bestFit="1" customWidth="1"/>
    <col min="6149" max="6150" width="9.140625" style="191"/>
    <col min="6151" max="6151" width="10.7109375" style="191" bestFit="1" customWidth="1"/>
    <col min="6152" max="6395" width="9.140625" style="191"/>
    <col min="6396" max="6396" width="5.28515625" style="191" customWidth="1"/>
    <col min="6397" max="6397" width="53" style="191" customWidth="1"/>
    <col min="6398" max="6398" width="6.140625" style="191" customWidth="1"/>
    <col min="6399" max="6399" width="10.7109375" style="191" customWidth="1"/>
    <col min="6400" max="6400" width="16.5703125" style="191" customWidth="1"/>
    <col min="6401" max="6402" width="9.140625" style="191"/>
    <col min="6403" max="6403" width="27.5703125" style="191" customWidth="1"/>
    <col min="6404" max="6404" width="12.140625" style="191" bestFit="1" customWidth="1"/>
    <col min="6405" max="6406" width="9.140625" style="191"/>
    <col min="6407" max="6407" width="10.7109375" style="191" bestFit="1" customWidth="1"/>
    <col min="6408" max="6651" width="9.140625" style="191"/>
    <col min="6652" max="6652" width="5.28515625" style="191" customWidth="1"/>
    <col min="6653" max="6653" width="53" style="191" customWidth="1"/>
    <col min="6654" max="6654" width="6.140625" style="191" customWidth="1"/>
    <col min="6655" max="6655" width="10.7109375" style="191" customWidth="1"/>
    <col min="6656" max="6656" width="16.5703125" style="191" customWidth="1"/>
    <col min="6657" max="6658" width="9.140625" style="191"/>
    <col min="6659" max="6659" width="27.5703125" style="191" customWidth="1"/>
    <col min="6660" max="6660" width="12.140625" style="191" bestFit="1" customWidth="1"/>
    <col min="6661" max="6662" width="9.140625" style="191"/>
    <col min="6663" max="6663" width="10.7109375" style="191" bestFit="1" customWidth="1"/>
    <col min="6664" max="6907" width="9.140625" style="191"/>
    <col min="6908" max="6908" width="5.28515625" style="191" customWidth="1"/>
    <col min="6909" max="6909" width="53" style="191" customWidth="1"/>
    <col min="6910" max="6910" width="6.140625" style="191" customWidth="1"/>
    <col min="6911" max="6911" width="10.7109375" style="191" customWidth="1"/>
    <col min="6912" max="6912" width="16.5703125" style="191" customWidth="1"/>
    <col min="6913" max="6914" width="9.140625" style="191"/>
    <col min="6915" max="6915" width="27.5703125" style="191" customWidth="1"/>
    <col min="6916" max="6916" width="12.140625" style="191" bestFit="1" customWidth="1"/>
    <col min="6917" max="6918" width="9.140625" style="191"/>
    <col min="6919" max="6919" width="10.7109375" style="191" bestFit="1" customWidth="1"/>
    <col min="6920" max="7163" width="9.140625" style="191"/>
    <col min="7164" max="7164" width="5.28515625" style="191" customWidth="1"/>
    <col min="7165" max="7165" width="53" style="191" customWidth="1"/>
    <col min="7166" max="7166" width="6.140625" style="191" customWidth="1"/>
    <col min="7167" max="7167" width="10.7109375" style="191" customWidth="1"/>
    <col min="7168" max="7168" width="16.5703125" style="191" customWidth="1"/>
    <col min="7169" max="7170" width="9.140625" style="191"/>
    <col min="7171" max="7171" width="27.5703125" style="191" customWidth="1"/>
    <col min="7172" max="7172" width="12.140625" style="191" bestFit="1" customWidth="1"/>
    <col min="7173" max="7174" width="9.140625" style="191"/>
    <col min="7175" max="7175" width="10.7109375" style="191" bestFit="1" customWidth="1"/>
    <col min="7176" max="7419" width="9.140625" style="191"/>
    <col min="7420" max="7420" width="5.28515625" style="191" customWidth="1"/>
    <col min="7421" max="7421" width="53" style="191" customWidth="1"/>
    <col min="7422" max="7422" width="6.140625" style="191" customWidth="1"/>
    <col min="7423" max="7423" width="10.7109375" style="191" customWidth="1"/>
    <col min="7424" max="7424" width="16.5703125" style="191" customWidth="1"/>
    <col min="7425" max="7426" width="9.140625" style="191"/>
    <col min="7427" max="7427" width="27.5703125" style="191" customWidth="1"/>
    <col min="7428" max="7428" width="12.140625" style="191" bestFit="1" customWidth="1"/>
    <col min="7429" max="7430" width="9.140625" style="191"/>
    <col min="7431" max="7431" width="10.7109375" style="191" bestFit="1" customWidth="1"/>
    <col min="7432" max="7675" width="9.140625" style="191"/>
    <col min="7676" max="7676" width="5.28515625" style="191" customWidth="1"/>
    <col min="7677" max="7677" width="53" style="191" customWidth="1"/>
    <col min="7678" max="7678" width="6.140625" style="191" customWidth="1"/>
    <col min="7679" max="7679" width="10.7109375" style="191" customWidth="1"/>
    <col min="7680" max="7680" width="16.5703125" style="191" customWidth="1"/>
    <col min="7681" max="7682" width="9.140625" style="191"/>
    <col min="7683" max="7683" width="27.5703125" style="191" customWidth="1"/>
    <col min="7684" max="7684" width="12.140625" style="191" bestFit="1" customWidth="1"/>
    <col min="7685" max="7686" width="9.140625" style="191"/>
    <col min="7687" max="7687" width="10.7109375" style="191" bestFit="1" customWidth="1"/>
    <col min="7688" max="7931" width="9.140625" style="191"/>
    <col min="7932" max="7932" width="5.28515625" style="191" customWidth="1"/>
    <col min="7933" max="7933" width="53" style="191" customWidth="1"/>
    <col min="7934" max="7934" width="6.140625" style="191" customWidth="1"/>
    <col min="7935" max="7935" width="10.7109375" style="191" customWidth="1"/>
    <col min="7936" max="7936" width="16.5703125" style="191" customWidth="1"/>
    <col min="7937" max="7938" width="9.140625" style="191"/>
    <col min="7939" max="7939" width="27.5703125" style="191" customWidth="1"/>
    <col min="7940" max="7940" width="12.140625" style="191" bestFit="1" customWidth="1"/>
    <col min="7941" max="7942" width="9.140625" style="191"/>
    <col min="7943" max="7943" width="10.7109375" style="191" bestFit="1" customWidth="1"/>
    <col min="7944" max="8187" width="9.140625" style="191"/>
    <col min="8188" max="8188" width="5.28515625" style="191" customWidth="1"/>
    <col min="8189" max="8189" width="53" style="191" customWidth="1"/>
    <col min="8190" max="8190" width="6.140625" style="191" customWidth="1"/>
    <col min="8191" max="8191" width="10.7109375" style="191" customWidth="1"/>
    <col min="8192" max="8192" width="16.5703125" style="191" customWidth="1"/>
    <col min="8193" max="8194" width="9.140625" style="191"/>
    <col min="8195" max="8195" width="27.5703125" style="191" customWidth="1"/>
    <col min="8196" max="8196" width="12.140625" style="191" bestFit="1" customWidth="1"/>
    <col min="8197" max="8198" width="9.140625" style="191"/>
    <col min="8199" max="8199" width="10.7109375" style="191" bestFit="1" customWidth="1"/>
    <col min="8200" max="8443" width="9.140625" style="191"/>
    <col min="8444" max="8444" width="5.28515625" style="191" customWidth="1"/>
    <col min="8445" max="8445" width="53" style="191" customWidth="1"/>
    <col min="8446" max="8446" width="6.140625" style="191" customWidth="1"/>
    <col min="8447" max="8447" width="10.7109375" style="191" customWidth="1"/>
    <col min="8448" max="8448" width="16.5703125" style="191" customWidth="1"/>
    <col min="8449" max="8450" width="9.140625" style="191"/>
    <col min="8451" max="8451" width="27.5703125" style="191" customWidth="1"/>
    <col min="8452" max="8452" width="12.140625" style="191" bestFit="1" customWidth="1"/>
    <col min="8453" max="8454" width="9.140625" style="191"/>
    <col min="8455" max="8455" width="10.7109375" style="191" bestFit="1" customWidth="1"/>
    <col min="8456" max="8699" width="9.140625" style="191"/>
    <col min="8700" max="8700" width="5.28515625" style="191" customWidth="1"/>
    <col min="8701" max="8701" width="53" style="191" customWidth="1"/>
    <col min="8702" max="8702" width="6.140625" style="191" customWidth="1"/>
    <col min="8703" max="8703" width="10.7109375" style="191" customWidth="1"/>
    <col min="8704" max="8704" width="16.5703125" style="191" customWidth="1"/>
    <col min="8705" max="8706" width="9.140625" style="191"/>
    <col min="8707" max="8707" width="27.5703125" style="191" customWidth="1"/>
    <col min="8708" max="8708" width="12.140625" style="191" bestFit="1" customWidth="1"/>
    <col min="8709" max="8710" width="9.140625" style="191"/>
    <col min="8711" max="8711" width="10.7109375" style="191" bestFit="1" customWidth="1"/>
    <col min="8712" max="8955" width="9.140625" style="191"/>
    <col min="8956" max="8956" width="5.28515625" style="191" customWidth="1"/>
    <col min="8957" max="8957" width="53" style="191" customWidth="1"/>
    <col min="8958" max="8958" width="6.140625" style="191" customWidth="1"/>
    <col min="8959" max="8959" width="10.7109375" style="191" customWidth="1"/>
    <col min="8960" max="8960" width="16.5703125" style="191" customWidth="1"/>
    <col min="8961" max="8962" width="9.140625" style="191"/>
    <col min="8963" max="8963" width="27.5703125" style="191" customWidth="1"/>
    <col min="8964" max="8964" width="12.140625" style="191" bestFit="1" customWidth="1"/>
    <col min="8965" max="8966" width="9.140625" style="191"/>
    <col min="8967" max="8967" width="10.7109375" style="191" bestFit="1" customWidth="1"/>
    <col min="8968" max="9211" width="9.140625" style="191"/>
    <col min="9212" max="9212" width="5.28515625" style="191" customWidth="1"/>
    <col min="9213" max="9213" width="53" style="191" customWidth="1"/>
    <col min="9214" max="9214" width="6.140625" style="191" customWidth="1"/>
    <col min="9215" max="9215" width="10.7109375" style="191" customWidth="1"/>
    <col min="9216" max="9216" width="16.5703125" style="191" customWidth="1"/>
    <col min="9217" max="9218" width="9.140625" style="191"/>
    <col min="9219" max="9219" width="27.5703125" style="191" customWidth="1"/>
    <col min="9220" max="9220" width="12.140625" style="191" bestFit="1" customWidth="1"/>
    <col min="9221" max="9222" width="9.140625" style="191"/>
    <col min="9223" max="9223" width="10.7109375" style="191" bestFit="1" customWidth="1"/>
    <col min="9224" max="9467" width="9.140625" style="191"/>
    <col min="9468" max="9468" width="5.28515625" style="191" customWidth="1"/>
    <col min="9469" max="9469" width="53" style="191" customWidth="1"/>
    <col min="9470" max="9470" width="6.140625" style="191" customWidth="1"/>
    <col min="9471" max="9471" width="10.7109375" style="191" customWidth="1"/>
    <col min="9472" max="9472" width="16.5703125" style="191" customWidth="1"/>
    <col min="9473" max="9474" width="9.140625" style="191"/>
    <col min="9475" max="9475" width="27.5703125" style="191" customWidth="1"/>
    <col min="9476" max="9476" width="12.140625" style="191" bestFit="1" customWidth="1"/>
    <col min="9477" max="9478" width="9.140625" style="191"/>
    <col min="9479" max="9479" width="10.7109375" style="191" bestFit="1" customWidth="1"/>
    <col min="9480" max="9723" width="9.140625" style="191"/>
    <col min="9724" max="9724" width="5.28515625" style="191" customWidth="1"/>
    <col min="9725" max="9725" width="53" style="191" customWidth="1"/>
    <col min="9726" max="9726" width="6.140625" style="191" customWidth="1"/>
    <col min="9727" max="9727" width="10.7109375" style="191" customWidth="1"/>
    <col min="9728" max="9728" width="16.5703125" style="191" customWidth="1"/>
    <col min="9729" max="9730" width="9.140625" style="191"/>
    <col min="9731" max="9731" width="27.5703125" style="191" customWidth="1"/>
    <col min="9732" max="9732" width="12.140625" style="191" bestFit="1" customWidth="1"/>
    <col min="9733" max="9734" width="9.140625" style="191"/>
    <col min="9735" max="9735" width="10.7109375" style="191" bestFit="1" customWidth="1"/>
    <col min="9736" max="9979" width="9.140625" style="191"/>
    <col min="9980" max="9980" width="5.28515625" style="191" customWidth="1"/>
    <col min="9981" max="9981" width="53" style="191" customWidth="1"/>
    <col min="9982" max="9982" width="6.140625" style="191" customWidth="1"/>
    <col min="9983" max="9983" width="10.7109375" style="191" customWidth="1"/>
    <col min="9984" max="9984" width="16.5703125" style="191" customWidth="1"/>
    <col min="9985" max="9986" width="9.140625" style="191"/>
    <col min="9987" max="9987" width="27.5703125" style="191" customWidth="1"/>
    <col min="9988" max="9988" width="12.140625" style="191" bestFit="1" customWidth="1"/>
    <col min="9989" max="9990" width="9.140625" style="191"/>
    <col min="9991" max="9991" width="10.7109375" style="191" bestFit="1" customWidth="1"/>
    <col min="9992" max="10235" width="9.140625" style="191"/>
    <col min="10236" max="10236" width="5.28515625" style="191" customWidth="1"/>
    <col min="10237" max="10237" width="53" style="191" customWidth="1"/>
    <col min="10238" max="10238" width="6.140625" style="191" customWidth="1"/>
    <col min="10239" max="10239" width="10.7109375" style="191" customWidth="1"/>
    <col min="10240" max="10240" width="16.5703125" style="191" customWidth="1"/>
    <col min="10241" max="10242" width="9.140625" style="191"/>
    <col min="10243" max="10243" width="27.5703125" style="191" customWidth="1"/>
    <col min="10244" max="10244" width="12.140625" style="191" bestFit="1" customWidth="1"/>
    <col min="10245" max="10246" width="9.140625" style="191"/>
    <col min="10247" max="10247" width="10.7109375" style="191" bestFit="1" customWidth="1"/>
    <col min="10248" max="10491" width="9.140625" style="191"/>
    <col min="10492" max="10492" width="5.28515625" style="191" customWidth="1"/>
    <col min="10493" max="10493" width="53" style="191" customWidth="1"/>
    <col min="10494" max="10494" width="6.140625" style="191" customWidth="1"/>
    <col min="10495" max="10495" width="10.7109375" style="191" customWidth="1"/>
    <col min="10496" max="10496" width="16.5703125" style="191" customWidth="1"/>
    <col min="10497" max="10498" width="9.140625" style="191"/>
    <col min="10499" max="10499" width="27.5703125" style="191" customWidth="1"/>
    <col min="10500" max="10500" width="12.140625" style="191" bestFit="1" customWidth="1"/>
    <col min="10501" max="10502" width="9.140625" style="191"/>
    <col min="10503" max="10503" width="10.7109375" style="191" bestFit="1" customWidth="1"/>
    <col min="10504" max="10747" width="9.140625" style="191"/>
    <col min="10748" max="10748" width="5.28515625" style="191" customWidth="1"/>
    <col min="10749" max="10749" width="53" style="191" customWidth="1"/>
    <col min="10750" max="10750" width="6.140625" style="191" customWidth="1"/>
    <col min="10751" max="10751" width="10.7109375" style="191" customWidth="1"/>
    <col min="10752" max="10752" width="16.5703125" style="191" customWidth="1"/>
    <col min="10753" max="10754" width="9.140625" style="191"/>
    <col min="10755" max="10755" width="27.5703125" style="191" customWidth="1"/>
    <col min="10756" max="10756" width="12.140625" style="191" bestFit="1" customWidth="1"/>
    <col min="10757" max="10758" width="9.140625" style="191"/>
    <col min="10759" max="10759" width="10.7109375" style="191" bestFit="1" customWidth="1"/>
    <col min="10760" max="11003" width="9.140625" style="191"/>
    <col min="11004" max="11004" width="5.28515625" style="191" customWidth="1"/>
    <col min="11005" max="11005" width="53" style="191" customWidth="1"/>
    <col min="11006" max="11006" width="6.140625" style="191" customWidth="1"/>
    <col min="11007" max="11007" width="10.7109375" style="191" customWidth="1"/>
    <col min="11008" max="11008" width="16.5703125" style="191" customWidth="1"/>
    <col min="11009" max="11010" width="9.140625" style="191"/>
    <col min="11011" max="11011" width="27.5703125" style="191" customWidth="1"/>
    <col min="11012" max="11012" width="12.140625" style="191" bestFit="1" customWidth="1"/>
    <col min="11013" max="11014" width="9.140625" style="191"/>
    <col min="11015" max="11015" width="10.7109375" style="191" bestFit="1" customWidth="1"/>
    <col min="11016" max="11259" width="9.140625" style="191"/>
    <col min="11260" max="11260" width="5.28515625" style="191" customWidth="1"/>
    <col min="11261" max="11261" width="53" style="191" customWidth="1"/>
    <col min="11262" max="11262" width="6.140625" style="191" customWidth="1"/>
    <col min="11263" max="11263" width="10.7109375" style="191" customWidth="1"/>
    <col min="11264" max="11264" width="16.5703125" style="191" customWidth="1"/>
    <col min="11265" max="11266" width="9.140625" style="191"/>
    <col min="11267" max="11267" width="27.5703125" style="191" customWidth="1"/>
    <col min="11268" max="11268" width="12.140625" style="191" bestFit="1" customWidth="1"/>
    <col min="11269" max="11270" width="9.140625" style="191"/>
    <col min="11271" max="11271" width="10.7109375" style="191" bestFit="1" customWidth="1"/>
    <col min="11272" max="11515" width="9.140625" style="191"/>
    <col min="11516" max="11516" width="5.28515625" style="191" customWidth="1"/>
    <col min="11517" max="11517" width="53" style="191" customWidth="1"/>
    <col min="11518" max="11518" width="6.140625" style="191" customWidth="1"/>
    <col min="11519" max="11519" width="10.7109375" style="191" customWidth="1"/>
    <col min="11520" max="11520" width="16.5703125" style="191" customWidth="1"/>
    <col min="11521" max="11522" width="9.140625" style="191"/>
    <col min="11523" max="11523" width="27.5703125" style="191" customWidth="1"/>
    <col min="11524" max="11524" width="12.140625" style="191" bestFit="1" customWidth="1"/>
    <col min="11525" max="11526" width="9.140625" style="191"/>
    <col min="11527" max="11527" width="10.7109375" style="191" bestFit="1" customWidth="1"/>
    <col min="11528" max="11771" width="9.140625" style="191"/>
    <col min="11772" max="11772" width="5.28515625" style="191" customWidth="1"/>
    <col min="11773" max="11773" width="53" style="191" customWidth="1"/>
    <col min="11774" max="11774" width="6.140625" style="191" customWidth="1"/>
    <col min="11775" max="11775" width="10.7109375" style="191" customWidth="1"/>
    <col min="11776" max="11776" width="16.5703125" style="191" customWidth="1"/>
    <col min="11777" max="11778" width="9.140625" style="191"/>
    <col min="11779" max="11779" width="27.5703125" style="191" customWidth="1"/>
    <col min="11780" max="11780" width="12.140625" style="191" bestFit="1" customWidth="1"/>
    <col min="11781" max="11782" width="9.140625" style="191"/>
    <col min="11783" max="11783" width="10.7109375" style="191" bestFit="1" customWidth="1"/>
    <col min="11784" max="12027" width="9.140625" style="191"/>
    <col min="12028" max="12028" width="5.28515625" style="191" customWidth="1"/>
    <col min="12029" max="12029" width="53" style="191" customWidth="1"/>
    <col min="12030" max="12030" width="6.140625" style="191" customWidth="1"/>
    <col min="12031" max="12031" width="10.7109375" style="191" customWidth="1"/>
    <col min="12032" max="12032" width="16.5703125" style="191" customWidth="1"/>
    <col min="12033" max="12034" width="9.140625" style="191"/>
    <col min="12035" max="12035" width="27.5703125" style="191" customWidth="1"/>
    <col min="12036" max="12036" width="12.140625" style="191" bestFit="1" customWidth="1"/>
    <col min="12037" max="12038" width="9.140625" style="191"/>
    <col min="12039" max="12039" width="10.7109375" style="191" bestFit="1" customWidth="1"/>
    <col min="12040" max="12283" width="9.140625" style="191"/>
    <col min="12284" max="12284" width="5.28515625" style="191" customWidth="1"/>
    <col min="12285" max="12285" width="53" style="191" customWidth="1"/>
    <col min="12286" max="12286" width="6.140625" style="191" customWidth="1"/>
    <col min="12287" max="12287" width="10.7109375" style="191" customWidth="1"/>
    <col min="12288" max="12288" width="16.5703125" style="191" customWidth="1"/>
    <col min="12289" max="12290" width="9.140625" style="191"/>
    <col min="12291" max="12291" width="27.5703125" style="191" customWidth="1"/>
    <col min="12292" max="12292" width="12.140625" style="191" bestFit="1" customWidth="1"/>
    <col min="12293" max="12294" width="9.140625" style="191"/>
    <col min="12295" max="12295" width="10.7109375" style="191" bestFit="1" customWidth="1"/>
    <col min="12296" max="12539" width="9.140625" style="191"/>
    <col min="12540" max="12540" width="5.28515625" style="191" customWidth="1"/>
    <col min="12541" max="12541" width="53" style="191" customWidth="1"/>
    <col min="12542" max="12542" width="6.140625" style="191" customWidth="1"/>
    <col min="12543" max="12543" width="10.7109375" style="191" customWidth="1"/>
    <col min="12544" max="12544" width="16.5703125" style="191" customWidth="1"/>
    <col min="12545" max="12546" width="9.140625" style="191"/>
    <col min="12547" max="12547" width="27.5703125" style="191" customWidth="1"/>
    <col min="12548" max="12548" width="12.140625" style="191" bestFit="1" customWidth="1"/>
    <col min="12549" max="12550" width="9.140625" style="191"/>
    <col min="12551" max="12551" width="10.7109375" style="191" bestFit="1" customWidth="1"/>
    <col min="12552" max="12795" width="9.140625" style="191"/>
    <col min="12796" max="12796" width="5.28515625" style="191" customWidth="1"/>
    <col min="12797" max="12797" width="53" style="191" customWidth="1"/>
    <col min="12798" max="12798" width="6.140625" style="191" customWidth="1"/>
    <col min="12799" max="12799" width="10.7109375" style="191" customWidth="1"/>
    <col min="12800" max="12800" width="16.5703125" style="191" customWidth="1"/>
    <col min="12801" max="12802" width="9.140625" style="191"/>
    <col min="12803" max="12803" width="27.5703125" style="191" customWidth="1"/>
    <col min="12804" max="12804" width="12.140625" style="191" bestFit="1" customWidth="1"/>
    <col min="12805" max="12806" width="9.140625" style="191"/>
    <col min="12807" max="12807" width="10.7109375" style="191" bestFit="1" customWidth="1"/>
    <col min="12808" max="13051" width="9.140625" style="191"/>
    <col min="13052" max="13052" width="5.28515625" style="191" customWidth="1"/>
    <col min="13053" max="13053" width="53" style="191" customWidth="1"/>
    <col min="13054" max="13054" width="6.140625" style="191" customWidth="1"/>
    <col min="13055" max="13055" width="10.7109375" style="191" customWidth="1"/>
    <col min="13056" max="13056" width="16.5703125" style="191" customWidth="1"/>
    <col min="13057" max="13058" width="9.140625" style="191"/>
    <col min="13059" max="13059" width="27.5703125" style="191" customWidth="1"/>
    <col min="13060" max="13060" width="12.140625" style="191" bestFit="1" customWidth="1"/>
    <col min="13061" max="13062" width="9.140625" style="191"/>
    <col min="13063" max="13063" width="10.7109375" style="191" bestFit="1" customWidth="1"/>
    <col min="13064" max="13307" width="9.140625" style="191"/>
    <col min="13308" max="13308" width="5.28515625" style="191" customWidth="1"/>
    <col min="13309" max="13309" width="53" style="191" customWidth="1"/>
    <col min="13310" max="13310" width="6.140625" style="191" customWidth="1"/>
    <col min="13311" max="13311" width="10.7109375" style="191" customWidth="1"/>
    <col min="13312" max="13312" width="16.5703125" style="191" customWidth="1"/>
    <col min="13313" max="13314" width="9.140625" style="191"/>
    <col min="13315" max="13315" width="27.5703125" style="191" customWidth="1"/>
    <col min="13316" max="13316" width="12.140625" style="191" bestFit="1" customWidth="1"/>
    <col min="13317" max="13318" width="9.140625" style="191"/>
    <col min="13319" max="13319" width="10.7109375" style="191" bestFit="1" customWidth="1"/>
    <col min="13320" max="13563" width="9.140625" style="191"/>
    <col min="13564" max="13564" width="5.28515625" style="191" customWidth="1"/>
    <col min="13565" max="13565" width="53" style="191" customWidth="1"/>
    <col min="13566" max="13566" width="6.140625" style="191" customWidth="1"/>
    <col min="13567" max="13567" width="10.7109375" style="191" customWidth="1"/>
    <col min="13568" max="13568" width="16.5703125" style="191" customWidth="1"/>
    <col min="13569" max="13570" width="9.140625" style="191"/>
    <col min="13571" max="13571" width="27.5703125" style="191" customWidth="1"/>
    <col min="13572" max="13572" width="12.140625" style="191" bestFit="1" customWidth="1"/>
    <col min="13573" max="13574" width="9.140625" style="191"/>
    <col min="13575" max="13575" width="10.7109375" style="191" bestFit="1" customWidth="1"/>
    <col min="13576" max="13819" width="9.140625" style="191"/>
    <col min="13820" max="13820" width="5.28515625" style="191" customWidth="1"/>
    <col min="13821" max="13821" width="53" style="191" customWidth="1"/>
    <col min="13822" max="13822" width="6.140625" style="191" customWidth="1"/>
    <col min="13823" max="13823" width="10.7109375" style="191" customWidth="1"/>
    <col min="13824" max="13824" width="16.5703125" style="191" customWidth="1"/>
    <col min="13825" max="13826" width="9.140625" style="191"/>
    <col min="13827" max="13827" width="27.5703125" style="191" customWidth="1"/>
    <col min="13828" max="13828" width="12.140625" style="191" bestFit="1" customWidth="1"/>
    <col min="13829" max="13830" width="9.140625" style="191"/>
    <col min="13831" max="13831" width="10.7109375" style="191" bestFit="1" customWidth="1"/>
    <col min="13832" max="14075" width="9.140625" style="191"/>
    <col min="14076" max="14076" width="5.28515625" style="191" customWidth="1"/>
    <col min="14077" max="14077" width="53" style="191" customWidth="1"/>
    <col min="14078" max="14078" width="6.140625" style="191" customWidth="1"/>
    <col min="14079" max="14079" width="10.7109375" style="191" customWidth="1"/>
    <col min="14080" max="14080" width="16.5703125" style="191" customWidth="1"/>
    <col min="14081" max="14082" width="9.140625" style="191"/>
    <col min="14083" max="14083" width="27.5703125" style="191" customWidth="1"/>
    <col min="14084" max="14084" width="12.140625" style="191" bestFit="1" customWidth="1"/>
    <col min="14085" max="14086" width="9.140625" style="191"/>
    <col min="14087" max="14087" width="10.7109375" style="191" bestFit="1" customWidth="1"/>
    <col min="14088" max="14331" width="9.140625" style="191"/>
    <col min="14332" max="14332" width="5.28515625" style="191" customWidth="1"/>
    <col min="14333" max="14333" width="53" style="191" customWidth="1"/>
    <col min="14334" max="14334" width="6.140625" style="191" customWidth="1"/>
    <col min="14335" max="14335" width="10.7109375" style="191" customWidth="1"/>
    <col min="14336" max="14336" width="16.5703125" style="191" customWidth="1"/>
    <col min="14337" max="14338" width="9.140625" style="191"/>
    <col min="14339" max="14339" width="27.5703125" style="191" customWidth="1"/>
    <col min="14340" max="14340" width="12.140625" style="191" bestFit="1" customWidth="1"/>
    <col min="14341" max="14342" width="9.140625" style="191"/>
    <col min="14343" max="14343" width="10.7109375" style="191" bestFit="1" customWidth="1"/>
    <col min="14344" max="14587" width="9.140625" style="191"/>
    <col min="14588" max="14588" width="5.28515625" style="191" customWidth="1"/>
    <col min="14589" max="14589" width="53" style="191" customWidth="1"/>
    <col min="14590" max="14590" width="6.140625" style="191" customWidth="1"/>
    <col min="14591" max="14591" width="10.7109375" style="191" customWidth="1"/>
    <col min="14592" max="14592" width="16.5703125" style="191" customWidth="1"/>
    <col min="14593" max="14594" width="9.140625" style="191"/>
    <col min="14595" max="14595" width="27.5703125" style="191" customWidth="1"/>
    <col min="14596" max="14596" width="12.140625" style="191" bestFit="1" customWidth="1"/>
    <col min="14597" max="14598" width="9.140625" style="191"/>
    <col min="14599" max="14599" width="10.7109375" style="191" bestFit="1" customWidth="1"/>
    <col min="14600" max="14843" width="9.140625" style="191"/>
    <col min="14844" max="14844" width="5.28515625" style="191" customWidth="1"/>
    <col min="14845" max="14845" width="53" style="191" customWidth="1"/>
    <col min="14846" max="14846" width="6.140625" style="191" customWidth="1"/>
    <col min="14847" max="14847" width="10.7109375" style="191" customWidth="1"/>
    <col min="14848" max="14848" width="16.5703125" style="191" customWidth="1"/>
    <col min="14849" max="14850" width="9.140625" style="191"/>
    <col min="14851" max="14851" width="27.5703125" style="191" customWidth="1"/>
    <col min="14852" max="14852" width="12.140625" style="191" bestFit="1" customWidth="1"/>
    <col min="14853" max="14854" width="9.140625" style="191"/>
    <col min="14855" max="14855" width="10.7109375" style="191" bestFit="1" customWidth="1"/>
    <col min="14856" max="15099" width="9.140625" style="191"/>
    <col min="15100" max="15100" width="5.28515625" style="191" customWidth="1"/>
    <col min="15101" max="15101" width="53" style="191" customWidth="1"/>
    <col min="15102" max="15102" width="6.140625" style="191" customWidth="1"/>
    <col min="15103" max="15103" width="10.7109375" style="191" customWidth="1"/>
    <col min="15104" max="15104" width="16.5703125" style="191" customWidth="1"/>
    <col min="15105" max="15106" width="9.140625" style="191"/>
    <col min="15107" max="15107" width="27.5703125" style="191" customWidth="1"/>
    <col min="15108" max="15108" width="12.140625" style="191" bestFit="1" customWidth="1"/>
    <col min="15109" max="15110" width="9.140625" style="191"/>
    <col min="15111" max="15111" width="10.7109375" style="191" bestFit="1" customWidth="1"/>
    <col min="15112" max="15355" width="9.140625" style="191"/>
    <col min="15356" max="15356" width="5.28515625" style="191" customWidth="1"/>
    <col min="15357" max="15357" width="53" style="191" customWidth="1"/>
    <col min="15358" max="15358" width="6.140625" style="191" customWidth="1"/>
    <col min="15359" max="15359" width="10.7109375" style="191" customWidth="1"/>
    <col min="15360" max="15360" width="16.5703125" style="191" customWidth="1"/>
    <col min="15361" max="15362" width="9.140625" style="191"/>
    <col min="15363" max="15363" width="27.5703125" style="191" customWidth="1"/>
    <col min="15364" max="15364" width="12.140625" style="191" bestFit="1" customWidth="1"/>
    <col min="15365" max="15366" width="9.140625" style="191"/>
    <col min="15367" max="15367" width="10.7109375" style="191" bestFit="1" customWidth="1"/>
    <col min="15368" max="15611" width="9.140625" style="191"/>
    <col min="15612" max="15612" width="5.28515625" style="191" customWidth="1"/>
    <col min="15613" max="15613" width="53" style="191" customWidth="1"/>
    <col min="15614" max="15614" width="6.140625" style="191" customWidth="1"/>
    <col min="15615" max="15615" width="10.7109375" style="191" customWidth="1"/>
    <col min="15616" max="15616" width="16.5703125" style="191" customWidth="1"/>
    <col min="15617" max="15618" width="9.140625" style="191"/>
    <col min="15619" max="15619" width="27.5703125" style="191" customWidth="1"/>
    <col min="15620" max="15620" width="12.140625" style="191" bestFit="1" customWidth="1"/>
    <col min="15621" max="15622" width="9.140625" style="191"/>
    <col min="15623" max="15623" width="10.7109375" style="191" bestFit="1" customWidth="1"/>
    <col min="15624" max="15867" width="9.140625" style="191"/>
    <col min="15868" max="15868" width="5.28515625" style="191" customWidth="1"/>
    <col min="15869" max="15869" width="53" style="191" customWidth="1"/>
    <col min="15870" max="15870" width="6.140625" style="191" customWidth="1"/>
    <col min="15871" max="15871" width="10.7109375" style="191" customWidth="1"/>
    <col min="15872" max="15872" width="16.5703125" style="191" customWidth="1"/>
    <col min="15873" max="15874" width="9.140625" style="191"/>
    <col min="15875" max="15875" width="27.5703125" style="191" customWidth="1"/>
    <col min="15876" max="15876" width="12.140625" style="191" bestFit="1" customWidth="1"/>
    <col min="15877" max="15878" width="9.140625" style="191"/>
    <col min="15879" max="15879" width="10.7109375" style="191" bestFit="1" customWidth="1"/>
    <col min="15880" max="16123" width="9.140625" style="191"/>
    <col min="16124" max="16124" width="5.28515625" style="191" customWidth="1"/>
    <col min="16125" max="16125" width="53" style="191" customWidth="1"/>
    <col min="16126" max="16126" width="6.140625" style="191" customWidth="1"/>
    <col min="16127" max="16127" width="10.7109375" style="191" customWidth="1"/>
    <col min="16128" max="16128" width="16.5703125" style="191" customWidth="1"/>
    <col min="16129" max="16130" width="9.140625" style="191"/>
    <col min="16131" max="16131" width="27.5703125" style="191" customWidth="1"/>
    <col min="16132" max="16132" width="12.140625" style="191" bestFit="1" customWidth="1"/>
    <col min="16133" max="16134" width="9.140625" style="191"/>
    <col min="16135" max="16135" width="10.7109375" style="191" bestFit="1" customWidth="1"/>
    <col min="16136" max="16384" width="9.140625" style="191"/>
  </cols>
  <sheetData>
    <row r="1" spans="1:7">
      <c r="E1" s="192" t="s">
        <v>302</v>
      </c>
    </row>
    <row r="2" spans="1:7">
      <c r="A2" s="1022" t="s">
        <v>303</v>
      </c>
      <c r="B2" s="1022"/>
      <c r="C2" s="1022"/>
      <c r="D2" s="1022"/>
      <c r="E2" s="1022"/>
    </row>
    <row r="3" spans="1:7">
      <c r="A3" s="1023" t="str">
        <f>'03. Chi'!A3:H3</f>
        <v>(Kèm theo Tờ trình số         /TTr-UBND ngày      tháng       năm 2023 của UBND tỉnh)</v>
      </c>
      <c r="B3" s="1023"/>
      <c r="C3" s="1023"/>
      <c r="D3" s="1023"/>
      <c r="E3" s="1023"/>
    </row>
    <row r="4" spans="1:7">
      <c r="A4" s="189" t="s">
        <v>304</v>
      </c>
      <c r="B4" s="194"/>
      <c r="D4" s="1024" t="s">
        <v>2</v>
      </c>
      <c r="E4" s="1024"/>
    </row>
    <row r="5" spans="1:7" s="195" customFormat="1">
      <c r="A5" s="1025" t="s">
        <v>3</v>
      </c>
      <c r="B5" s="1027" t="s">
        <v>91</v>
      </c>
      <c r="C5" s="1029" t="s">
        <v>305</v>
      </c>
      <c r="D5" s="1029"/>
      <c r="E5" s="1030" t="s">
        <v>94</v>
      </c>
      <c r="G5" s="196"/>
    </row>
    <row r="6" spans="1:7" s="198" customFormat="1">
      <c r="A6" s="1026"/>
      <c r="B6" s="1028"/>
      <c r="C6" s="197" t="s">
        <v>306</v>
      </c>
      <c r="D6" s="197" t="s">
        <v>307</v>
      </c>
      <c r="E6" s="1031"/>
      <c r="G6" s="199"/>
    </row>
    <row r="7" spans="1:7" s="198" customFormat="1" ht="22.5" customHeight="1">
      <c r="A7" s="200" t="s">
        <v>10</v>
      </c>
      <c r="B7" s="201" t="s">
        <v>308</v>
      </c>
      <c r="C7" s="197"/>
      <c r="D7" s="197"/>
      <c r="E7" s="202">
        <v>7064037.6529999999</v>
      </c>
      <c r="G7" s="199"/>
    </row>
    <row r="8" spans="1:7" s="198" customFormat="1" ht="22.5" customHeight="1">
      <c r="A8" s="203">
        <v>1</v>
      </c>
      <c r="B8" s="204" t="s">
        <v>309</v>
      </c>
      <c r="C8" s="197"/>
      <c r="D8" s="197"/>
      <c r="E8" s="205">
        <v>6599481.6529999999</v>
      </c>
      <c r="G8" s="199"/>
    </row>
    <row r="9" spans="1:7" s="198" customFormat="1" ht="22.5" customHeight="1">
      <c r="A9" s="203">
        <v>2</v>
      </c>
      <c r="B9" s="204" t="s">
        <v>310</v>
      </c>
      <c r="C9" s="197"/>
      <c r="D9" s="197"/>
      <c r="E9" s="205">
        <v>464556</v>
      </c>
      <c r="G9" s="199"/>
    </row>
    <row r="10" spans="1:7" s="209" customFormat="1" ht="22.5" customHeight="1">
      <c r="A10" s="200" t="s">
        <v>18</v>
      </c>
      <c r="B10" s="201" t="s">
        <v>311</v>
      </c>
      <c r="C10" s="206"/>
      <c r="D10" s="207"/>
      <c r="E10" s="202">
        <v>101041.49100000001</v>
      </c>
      <c r="F10" s="208"/>
      <c r="G10" s="210"/>
    </row>
    <row r="11" spans="1:7" s="213" customFormat="1" ht="22.5" customHeight="1">
      <c r="A11" s="203">
        <v>1</v>
      </c>
      <c r="B11" s="204" t="s">
        <v>316</v>
      </c>
      <c r="C11" s="211">
        <v>497</v>
      </c>
      <c r="D11" s="212">
        <v>45226</v>
      </c>
      <c r="E11" s="205">
        <v>153.387</v>
      </c>
      <c r="G11" s="214"/>
    </row>
    <row r="12" spans="1:7" s="213" customFormat="1" ht="22.5" customHeight="1">
      <c r="A12" s="203">
        <v>2</v>
      </c>
      <c r="B12" s="204" t="s">
        <v>312</v>
      </c>
      <c r="C12" s="215">
        <v>516</v>
      </c>
      <c r="D12" s="212">
        <v>45232</v>
      </c>
      <c r="E12" s="205">
        <v>100888.10400000001</v>
      </c>
      <c r="F12" s="216"/>
      <c r="G12" s="214"/>
    </row>
    <row r="13" spans="1:7" s="195" customFormat="1" ht="22.5" customHeight="1">
      <c r="A13" s="217" t="s">
        <v>34</v>
      </c>
      <c r="B13" s="218" t="s">
        <v>313</v>
      </c>
      <c r="C13" s="219"/>
      <c r="D13" s="219"/>
      <c r="E13" s="220">
        <v>6962996.1619999995</v>
      </c>
      <c r="F13" s="221"/>
      <c r="G13" s="196"/>
    </row>
    <row r="14" spans="1:7" hidden="1">
      <c r="A14" s="222" t="s">
        <v>131</v>
      </c>
      <c r="B14" s="223" t="s">
        <v>314</v>
      </c>
      <c r="C14" s="224"/>
      <c r="D14" s="224"/>
      <c r="E14" s="225">
        <v>6498440.1619999995</v>
      </c>
    </row>
    <row r="15" spans="1:7" hidden="1">
      <c r="A15" s="226" t="s">
        <v>131</v>
      </c>
      <c r="B15" s="227" t="s">
        <v>315</v>
      </c>
      <c r="C15" s="228"/>
      <c r="D15" s="229"/>
      <c r="E15" s="229">
        <v>464556</v>
      </c>
    </row>
    <row r="17" spans="1:5">
      <c r="A17" s="191"/>
      <c r="B17" s="191"/>
      <c r="E17" s="231"/>
    </row>
    <row r="18" spans="1:5">
      <c r="A18" s="191"/>
      <c r="B18" s="191"/>
      <c r="E18" s="231"/>
    </row>
    <row r="19" spans="1:5">
      <c r="A19" s="191"/>
      <c r="B19" s="191"/>
      <c r="E19" s="231"/>
    </row>
    <row r="20" spans="1:5">
      <c r="A20" s="191"/>
      <c r="B20" s="191"/>
      <c r="E20" s="231"/>
    </row>
    <row r="21" spans="1:5">
      <c r="A21" s="191"/>
      <c r="B21" s="191"/>
      <c r="E21" s="231"/>
    </row>
    <row r="22" spans="1:5">
      <c r="A22" s="191"/>
      <c r="B22" s="191"/>
      <c r="E22" s="231"/>
    </row>
  </sheetData>
  <mergeCells count="7">
    <mergeCell ref="A2:E2"/>
    <mergeCell ref="A3:E3"/>
    <mergeCell ref="D4:E4"/>
    <mergeCell ref="A5:A6"/>
    <mergeCell ref="B5:B6"/>
    <mergeCell ref="C5:D5"/>
    <mergeCell ref="E5:E6"/>
  </mergeCells>
  <pageMargins left="0.9055118110236221" right="0.11811023622047245"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6"/>
  <sheetViews>
    <sheetView zoomScale="70" zoomScaleNormal="70" workbookViewId="0">
      <selection activeCell="A16" sqref="A16:XFD18"/>
    </sheetView>
  </sheetViews>
  <sheetFormatPr defaultRowHeight="16.5"/>
  <cols>
    <col min="1" max="1" width="6.42578125" style="233" customWidth="1"/>
    <col min="2" max="2" width="55.42578125" style="232" customWidth="1"/>
    <col min="3" max="3" width="18.42578125" style="233" customWidth="1"/>
    <col min="4" max="4" width="19.7109375" style="234" customWidth="1"/>
    <col min="5" max="256" width="9.140625" style="234"/>
    <col min="257" max="257" width="6.42578125" style="234" customWidth="1"/>
    <col min="258" max="258" width="58.28515625" style="234" customWidth="1"/>
    <col min="259" max="259" width="18.42578125" style="234" customWidth="1"/>
    <col min="260" max="260" width="24.5703125" style="234" customWidth="1"/>
    <col min="261" max="512" width="9.140625" style="234"/>
    <col min="513" max="513" width="6.42578125" style="234" customWidth="1"/>
    <col min="514" max="514" width="58.28515625" style="234" customWidth="1"/>
    <col min="515" max="515" width="18.42578125" style="234" customWidth="1"/>
    <col min="516" max="516" width="24.5703125" style="234" customWidth="1"/>
    <col min="517" max="768" width="9.140625" style="234"/>
    <col min="769" max="769" width="6.42578125" style="234" customWidth="1"/>
    <col min="770" max="770" width="58.28515625" style="234" customWidth="1"/>
    <col min="771" max="771" width="18.42578125" style="234" customWidth="1"/>
    <col min="772" max="772" width="24.5703125" style="234" customWidth="1"/>
    <col min="773" max="1024" width="9.140625" style="234"/>
    <col min="1025" max="1025" width="6.42578125" style="234" customWidth="1"/>
    <col min="1026" max="1026" width="58.28515625" style="234" customWidth="1"/>
    <col min="1027" max="1027" width="18.42578125" style="234" customWidth="1"/>
    <col min="1028" max="1028" width="24.5703125" style="234" customWidth="1"/>
    <col min="1029" max="1280" width="9.140625" style="234"/>
    <col min="1281" max="1281" width="6.42578125" style="234" customWidth="1"/>
    <col min="1282" max="1282" width="58.28515625" style="234" customWidth="1"/>
    <col min="1283" max="1283" width="18.42578125" style="234" customWidth="1"/>
    <col min="1284" max="1284" width="24.5703125" style="234" customWidth="1"/>
    <col min="1285" max="1536" width="9.140625" style="234"/>
    <col min="1537" max="1537" width="6.42578125" style="234" customWidth="1"/>
    <col min="1538" max="1538" width="58.28515625" style="234" customWidth="1"/>
    <col min="1539" max="1539" width="18.42578125" style="234" customWidth="1"/>
    <col min="1540" max="1540" width="24.5703125" style="234" customWidth="1"/>
    <col min="1541" max="1792" width="9.140625" style="234"/>
    <col min="1793" max="1793" width="6.42578125" style="234" customWidth="1"/>
    <col min="1794" max="1794" width="58.28515625" style="234" customWidth="1"/>
    <col min="1795" max="1795" width="18.42578125" style="234" customWidth="1"/>
    <col min="1796" max="1796" width="24.5703125" style="234" customWidth="1"/>
    <col min="1797" max="2048" width="9.140625" style="234"/>
    <col min="2049" max="2049" width="6.42578125" style="234" customWidth="1"/>
    <col min="2050" max="2050" width="58.28515625" style="234" customWidth="1"/>
    <col min="2051" max="2051" width="18.42578125" style="234" customWidth="1"/>
    <col min="2052" max="2052" width="24.5703125" style="234" customWidth="1"/>
    <col min="2053" max="2304" width="9.140625" style="234"/>
    <col min="2305" max="2305" width="6.42578125" style="234" customWidth="1"/>
    <col min="2306" max="2306" width="58.28515625" style="234" customWidth="1"/>
    <col min="2307" max="2307" width="18.42578125" style="234" customWidth="1"/>
    <col min="2308" max="2308" width="24.5703125" style="234" customWidth="1"/>
    <col min="2309" max="2560" width="9.140625" style="234"/>
    <col min="2561" max="2561" width="6.42578125" style="234" customWidth="1"/>
    <col min="2562" max="2562" width="58.28515625" style="234" customWidth="1"/>
    <col min="2563" max="2563" width="18.42578125" style="234" customWidth="1"/>
    <col min="2564" max="2564" width="24.5703125" style="234" customWidth="1"/>
    <col min="2565" max="2816" width="9.140625" style="234"/>
    <col min="2817" max="2817" width="6.42578125" style="234" customWidth="1"/>
    <col min="2818" max="2818" width="58.28515625" style="234" customWidth="1"/>
    <col min="2819" max="2819" width="18.42578125" style="234" customWidth="1"/>
    <col min="2820" max="2820" width="24.5703125" style="234" customWidth="1"/>
    <col min="2821" max="3072" width="9.140625" style="234"/>
    <col min="3073" max="3073" width="6.42578125" style="234" customWidth="1"/>
    <col min="3074" max="3074" width="58.28515625" style="234" customWidth="1"/>
    <col min="3075" max="3075" width="18.42578125" style="234" customWidth="1"/>
    <col min="3076" max="3076" width="24.5703125" style="234" customWidth="1"/>
    <col min="3077" max="3328" width="9.140625" style="234"/>
    <col min="3329" max="3329" width="6.42578125" style="234" customWidth="1"/>
    <col min="3330" max="3330" width="58.28515625" style="234" customWidth="1"/>
    <col min="3331" max="3331" width="18.42578125" style="234" customWidth="1"/>
    <col min="3332" max="3332" width="24.5703125" style="234" customWidth="1"/>
    <col min="3333" max="3584" width="9.140625" style="234"/>
    <col min="3585" max="3585" width="6.42578125" style="234" customWidth="1"/>
    <col min="3586" max="3586" width="58.28515625" style="234" customWidth="1"/>
    <col min="3587" max="3587" width="18.42578125" style="234" customWidth="1"/>
    <col min="3588" max="3588" width="24.5703125" style="234" customWidth="1"/>
    <col min="3589" max="3840" width="9.140625" style="234"/>
    <col min="3841" max="3841" width="6.42578125" style="234" customWidth="1"/>
    <col min="3842" max="3842" width="58.28515625" style="234" customWidth="1"/>
    <col min="3843" max="3843" width="18.42578125" style="234" customWidth="1"/>
    <col min="3844" max="3844" width="24.5703125" style="234" customWidth="1"/>
    <col min="3845" max="4096" width="9.140625" style="234"/>
    <col min="4097" max="4097" width="6.42578125" style="234" customWidth="1"/>
    <col min="4098" max="4098" width="58.28515625" style="234" customWidth="1"/>
    <col min="4099" max="4099" width="18.42578125" style="234" customWidth="1"/>
    <col min="4100" max="4100" width="24.5703125" style="234" customWidth="1"/>
    <col min="4101" max="4352" width="9.140625" style="234"/>
    <col min="4353" max="4353" width="6.42578125" style="234" customWidth="1"/>
    <col min="4354" max="4354" width="58.28515625" style="234" customWidth="1"/>
    <col min="4355" max="4355" width="18.42578125" style="234" customWidth="1"/>
    <col min="4356" max="4356" width="24.5703125" style="234" customWidth="1"/>
    <col min="4357" max="4608" width="9.140625" style="234"/>
    <col min="4609" max="4609" width="6.42578125" style="234" customWidth="1"/>
    <col min="4610" max="4610" width="58.28515625" style="234" customWidth="1"/>
    <col min="4611" max="4611" width="18.42578125" style="234" customWidth="1"/>
    <col min="4612" max="4612" width="24.5703125" style="234" customWidth="1"/>
    <col min="4613" max="4864" width="9.140625" style="234"/>
    <col min="4865" max="4865" width="6.42578125" style="234" customWidth="1"/>
    <col min="4866" max="4866" width="58.28515625" style="234" customWidth="1"/>
    <col min="4867" max="4867" width="18.42578125" style="234" customWidth="1"/>
    <col min="4868" max="4868" width="24.5703125" style="234" customWidth="1"/>
    <col min="4869" max="5120" width="9.140625" style="234"/>
    <col min="5121" max="5121" width="6.42578125" style="234" customWidth="1"/>
    <col min="5122" max="5122" width="58.28515625" style="234" customWidth="1"/>
    <col min="5123" max="5123" width="18.42578125" style="234" customWidth="1"/>
    <col min="5124" max="5124" width="24.5703125" style="234" customWidth="1"/>
    <col min="5125" max="5376" width="9.140625" style="234"/>
    <col min="5377" max="5377" width="6.42578125" style="234" customWidth="1"/>
    <col min="5378" max="5378" width="58.28515625" style="234" customWidth="1"/>
    <col min="5379" max="5379" width="18.42578125" style="234" customWidth="1"/>
    <col min="5380" max="5380" width="24.5703125" style="234" customWidth="1"/>
    <col min="5381" max="5632" width="9.140625" style="234"/>
    <col min="5633" max="5633" width="6.42578125" style="234" customWidth="1"/>
    <col min="5634" max="5634" width="58.28515625" style="234" customWidth="1"/>
    <col min="5635" max="5635" width="18.42578125" style="234" customWidth="1"/>
    <col min="5636" max="5636" width="24.5703125" style="234" customWidth="1"/>
    <col min="5637" max="5888" width="9.140625" style="234"/>
    <col min="5889" max="5889" width="6.42578125" style="234" customWidth="1"/>
    <col min="5890" max="5890" width="58.28515625" style="234" customWidth="1"/>
    <col min="5891" max="5891" width="18.42578125" style="234" customWidth="1"/>
    <col min="5892" max="5892" width="24.5703125" style="234" customWidth="1"/>
    <col min="5893" max="6144" width="9.140625" style="234"/>
    <col min="6145" max="6145" width="6.42578125" style="234" customWidth="1"/>
    <col min="6146" max="6146" width="58.28515625" style="234" customWidth="1"/>
    <col min="6147" max="6147" width="18.42578125" style="234" customWidth="1"/>
    <col min="6148" max="6148" width="24.5703125" style="234" customWidth="1"/>
    <col min="6149" max="6400" width="9.140625" style="234"/>
    <col min="6401" max="6401" width="6.42578125" style="234" customWidth="1"/>
    <col min="6402" max="6402" width="58.28515625" style="234" customWidth="1"/>
    <col min="6403" max="6403" width="18.42578125" style="234" customWidth="1"/>
    <col min="6404" max="6404" width="24.5703125" style="234" customWidth="1"/>
    <col min="6405" max="6656" width="9.140625" style="234"/>
    <col min="6657" max="6657" width="6.42578125" style="234" customWidth="1"/>
    <col min="6658" max="6658" width="58.28515625" style="234" customWidth="1"/>
    <col min="6659" max="6659" width="18.42578125" style="234" customWidth="1"/>
    <col min="6660" max="6660" width="24.5703125" style="234" customWidth="1"/>
    <col min="6661" max="6912" width="9.140625" style="234"/>
    <col min="6913" max="6913" width="6.42578125" style="234" customWidth="1"/>
    <col min="6914" max="6914" width="58.28515625" style="234" customWidth="1"/>
    <col min="6915" max="6915" width="18.42578125" style="234" customWidth="1"/>
    <col min="6916" max="6916" width="24.5703125" style="234" customWidth="1"/>
    <col min="6917" max="7168" width="9.140625" style="234"/>
    <col min="7169" max="7169" width="6.42578125" style="234" customWidth="1"/>
    <col min="7170" max="7170" width="58.28515625" style="234" customWidth="1"/>
    <col min="7171" max="7171" width="18.42578125" style="234" customWidth="1"/>
    <col min="7172" max="7172" width="24.5703125" style="234" customWidth="1"/>
    <col min="7173" max="7424" width="9.140625" style="234"/>
    <col min="7425" max="7425" width="6.42578125" style="234" customWidth="1"/>
    <col min="7426" max="7426" width="58.28515625" style="234" customWidth="1"/>
    <col min="7427" max="7427" width="18.42578125" style="234" customWidth="1"/>
    <col min="7428" max="7428" width="24.5703125" style="234" customWidth="1"/>
    <col min="7429" max="7680" width="9.140625" style="234"/>
    <col min="7681" max="7681" width="6.42578125" style="234" customWidth="1"/>
    <col min="7682" max="7682" width="58.28515625" style="234" customWidth="1"/>
    <col min="7683" max="7683" width="18.42578125" style="234" customWidth="1"/>
    <col min="7684" max="7684" width="24.5703125" style="234" customWidth="1"/>
    <col min="7685" max="7936" width="9.140625" style="234"/>
    <col min="7937" max="7937" width="6.42578125" style="234" customWidth="1"/>
    <col min="7938" max="7938" width="58.28515625" style="234" customWidth="1"/>
    <col min="7939" max="7939" width="18.42578125" style="234" customWidth="1"/>
    <col min="7940" max="7940" width="24.5703125" style="234" customWidth="1"/>
    <col min="7941" max="8192" width="9.140625" style="234"/>
    <col min="8193" max="8193" width="6.42578125" style="234" customWidth="1"/>
    <col min="8194" max="8194" width="58.28515625" style="234" customWidth="1"/>
    <col min="8195" max="8195" width="18.42578125" style="234" customWidth="1"/>
    <col min="8196" max="8196" width="24.5703125" style="234" customWidth="1"/>
    <col min="8197" max="8448" width="9.140625" style="234"/>
    <col min="8449" max="8449" width="6.42578125" style="234" customWidth="1"/>
    <col min="8450" max="8450" width="58.28515625" style="234" customWidth="1"/>
    <col min="8451" max="8451" width="18.42578125" style="234" customWidth="1"/>
    <col min="8452" max="8452" width="24.5703125" style="234" customWidth="1"/>
    <col min="8453" max="8704" width="9.140625" style="234"/>
    <col min="8705" max="8705" width="6.42578125" style="234" customWidth="1"/>
    <col min="8706" max="8706" width="58.28515625" style="234" customWidth="1"/>
    <col min="8707" max="8707" width="18.42578125" style="234" customWidth="1"/>
    <col min="8708" max="8708" width="24.5703125" style="234" customWidth="1"/>
    <col min="8709" max="8960" width="9.140625" style="234"/>
    <col min="8961" max="8961" width="6.42578125" style="234" customWidth="1"/>
    <col min="8962" max="8962" width="58.28515625" style="234" customWidth="1"/>
    <col min="8963" max="8963" width="18.42578125" style="234" customWidth="1"/>
    <col min="8964" max="8964" width="24.5703125" style="234" customWidth="1"/>
    <col min="8965" max="9216" width="9.140625" style="234"/>
    <col min="9217" max="9217" width="6.42578125" style="234" customWidth="1"/>
    <col min="9218" max="9218" width="58.28515625" style="234" customWidth="1"/>
    <col min="9219" max="9219" width="18.42578125" style="234" customWidth="1"/>
    <col min="9220" max="9220" width="24.5703125" style="234" customWidth="1"/>
    <col min="9221" max="9472" width="9.140625" style="234"/>
    <col min="9473" max="9473" width="6.42578125" style="234" customWidth="1"/>
    <col min="9474" max="9474" width="58.28515625" style="234" customWidth="1"/>
    <col min="9475" max="9475" width="18.42578125" style="234" customWidth="1"/>
    <col min="9476" max="9476" width="24.5703125" style="234" customWidth="1"/>
    <col min="9477" max="9728" width="9.140625" style="234"/>
    <col min="9729" max="9729" width="6.42578125" style="234" customWidth="1"/>
    <col min="9730" max="9730" width="58.28515625" style="234" customWidth="1"/>
    <col min="9731" max="9731" width="18.42578125" style="234" customWidth="1"/>
    <col min="9732" max="9732" width="24.5703125" style="234" customWidth="1"/>
    <col min="9733" max="9984" width="9.140625" style="234"/>
    <col min="9985" max="9985" width="6.42578125" style="234" customWidth="1"/>
    <col min="9986" max="9986" width="58.28515625" style="234" customWidth="1"/>
    <col min="9987" max="9987" width="18.42578125" style="234" customWidth="1"/>
    <col min="9988" max="9988" width="24.5703125" style="234" customWidth="1"/>
    <col min="9989" max="10240" width="9.140625" style="234"/>
    <col min="10241" max="10241" width="6.42578125" style="234" customWidth="1"/>
    <col min="10242" max="10242" width="58.28515625" style="234" customWidth="1"/>
    <col min="10243" max="10243" width="18.42578125" style="234" customWidth="1"/>
    <col min="10244" max="10244" width="24.5703125" style="234" customWidth="1"/>
    <col min="10245" max="10496" width="9.140625" style="234"/>
    <col min="10497" max="10497" width="6.42578125" style="234" customWidth="1"/>
    <col min="10498" max="10498" width="58.28515625" style="234" customWidth="1"/>
    <col min="10499" max="10499" width="18.42578125" style="234" customWidth="1"/>
    <col min="10500" max="10500" width="24.5703125" style="234" customWidth="1"/>
    <col min="10501" max="10752" width="9.140625" style="234"/>
    <col min="10753" max="10753" width="6.42578125" style="234" customWidth="1"/>
    <col min="10754" max="10754" width="58.28515625" style="234" customWidth="1"/>
    <col min="10755" max="10755" width="18.42578125" style="234" customWidth="1"/>
    <col min="10756" max="10756" width="24.5703125" style="234" customWidth="1"/>
    <col min="10757" max="11008" width="9.140625" style="234"/>
    <col min="11009" max="11009" width="6.42578125" style="234" customWidth="1"/>
    <col min="11010" max="11010" width="58.28515625" style="234" customWidth="1"/>
    <col min="11011" max="11011" width="18.42578125" style="234" customWidth="1"/>
    <col min="11012" max="11012" width="24.5703125" style="234" customWidth="1"/>
    <col min="11013" max="11264" width="9.140625" style="234"/>
    <col min="11265" max="11265" width="6.42578125" style="234" customWidth="1"/>
    <col min="11266" max="11266" width="58.28515625" style="234" customWidth="1"/>
    <col min="11267" max="11267" width="18.42578125" style="234" customWidth="1"/>
    <col min="11268" max="11268" width="24.5703125" style="234" customWidth="1"/>
    <col min="11269" max="11520" width="9.140625" style="234"/>
    <col min="11521" max="11521" width="6.42578125" style="234" customWidth="1"/>
    <col min="11522" max="11522" width="58.28515625" style="234" customWidth="1"/>
    <col min="11523" max="11523" width="18.42578125" style="234" customWidth="1"/>
    <col min="11524" max="11524" width="24.5703125" style="234" customWidth="1"/>
    <col min="11525" max="11776" width="9.140625" style="234"/>
    <col min="11777" max="11777" width="6.42578125" style="234" customWidth="1"/>
    <col min="11778" max="11778" width="58.28515625" style="234" customWidth="1"/>
    <col min="11779" max="11779" width="18.42578125" style="234" customWidth="1"/>
    <col min="11780" max="11780" width="24.5703125" style="234" customWidth="1"/>
    <col min="11781" max="12032" width="9.140625" style="234"/>
    <col min="12033" max="12033" width="6.42578125" style="234" customWidth="1"/>
    <col min="12034" max="12034" width="58.28515625" style="234" customWidth="1"/>
    <col min="12035" max="12035" width="18.42578125" style="234" customWidth="1"/>
    <col min="12036" max="12036" width="24.5703125" style="234" customWidth="1"/>
    <col min="12037" max="12288" width="9.140625" style="234"/>
    <col min="12289" max="12289" width="6.42578125" style="234" customWidth="1"/>
    <col min="12290" max="12290" width="58.28515625" style="234" customWidth="1"/>
    <col min="12291" max="12291" width="18.42578125" style="234" customWidth="1"/>
    <col min="12292" max="12292" width="24.5703125" style="234" customWidth="1"/>
    <col min="12293" max="12544" width="9.140625" style="234"/>
    <col min="12545" max="12545" width="6.42578125" style="234" customWidth="1"/>
    <col min="12546" max="12546" width="58.28515625" style="234" customWidth="1"/>
    <col min="12547" max="12547" width="18.42578125" style="234" customWidth="1"/>
    <col min="12548" max="12548" width="24.5703125" style="234" customWidth="1"/>
    <col min="12549" max="12800" width="9.140625" style="234"/>
    <col min="12801" max="12801" width="6.42578125" style="234" customWidth="1"/>
    <col min="12802" max="12802" width="58.28515625" style="234" customWidth="1"/>
    <col min="12803" max="12803" width="18.42578125" style="234" customWidth="1"/>
    <col min="12804" max="12804" width="24.5703125" style="234" customWidth="1"/>
    <col min="12805" max="13056" width="9.140625" style="234"/>
    <col min="13057" max="13057" width="6.42578125" style="234" customWidth="1"/>
    <col min="13058" max="13058" width="58.28515625" style="234" customWidth="1"/>
    <col min="13059" max="13059" width="18.42578125" style="234" customWidth="1"/>
    <col min="13060" max="13060" width="24.5703125" style="234" customWidth="1"/>
    <col min="13061" max="13312" width="9.140625" style="234"/>
    <col min="13313" max="13313" width="6.42578125" style="234" customWidth="1"/>
    <col min="13314" max="13314" width="58.28515625" style="234" customWidth="1"/>
    <col min="13315" max="13315" width="18.42578125" style="234" customWidth="1"/>
    <col min="13316" max="13316" width="24.5703125" style="234" customWidth="1"/>
    <col min="13317" max="13568" width="9.140625" style="234"/>
    <col min="13569" max="13569" width="6.42578125" style="234" customWidth="1"/>
    <col min="13570" max="13570" width="58.28515625" style="234" customWidth="1"/>
    <col min="13571" max="13571" width="18.42578125" style="234" customWidth="1"/>
    <col min="13572" max="13572" width="24.5703125" style="234" customWidth="1"/>
    <col min="13573" max="13824" width="9.140625" style="234"/>
    <col min="13825" max="13825" width="6.42578125" style="234" customWidth="1"/>
    <col min="13826" max="13826" width="58.28515625" style="234" customWidth="1"/>
    <col min="13827" max="13827" width="18.42578125" style="234" customWidth="1"/>
    <col min="13828" max="13828" width="24.5703125" style="234" customWidth="1"/>
    <col min="13829" max="14080" width="9.140625" style="234"/>
    <col min="14081" max="14081" width="6.42578125" style="234" customWidth="1"/>
    <col min="14082" max="14082" width="58.28515625" style="234" customWidth="1"/>
    <col min="14083" max="14083" width="18.42578125" style="234" customWidth="1"/>
    <col min="14084" max="14084" width="24.5703125" style="234" customWidth="1"/>
    <col min="14085" max="14336" width="9.140625" style="234"/>
    <col min="14337" max="14337" width="6.42578125" style="234" customWidth="1"/>
    <col min="14338" max="14338" width="58.28515625" style="234" customWidth="1"/>
    <col min="14339" max="14339" width="18.42578125" style="234" customWidth="1"/>
    <col min="14340" max="14340" width="24.5703125" style="234" customWidth="1"/>
    <col min="14341" max="14592" width="9.140625" style="234"/>
    <col min="14593" max="14593" width="6.42578125" style="234" customWidth="1"/>
    <col min="14594" max="14594" width="58.28515625" style="234" customWidth="1"/>
    <col min="14595" max="14595" width="18.42578125" style="234" customWidth="1"/>
    <col min="14596" max="14596" width="24.5703125" style="234" customWidth="1"/>
    <col min="14597" max="14848" width="9.140625" style="234"/>
    <col min="14849" max="14849" width="6.42578125" style="234" customWidth="1"/>
    <col min="14850" max="14850" width="58.28515625" style="234" customWidth="1"/>
    <col min="14851" max="14851" width="18.42578125" style="234" customWidth="1"/>
    <col min="14852" max="14852" width="24.5703125" style="234" customWidth="1"/>
    <col min="14853" max="15104" width="9.140625" style="234"/>
    <col min="15105" max="15105" width="6.42578125" style="234" customWidth="1"/>
    <col min="15106" max="15106" width="58.28515625" style="234" customWidth="1"/>
    <col min="15107" max="15107" width="18.42578125" style="234" customWidth="1"/>
    <col min="15108" max="15108" width="24.5703125" style="234" customWidth="1"/>
    <col min="15109" max="15360" width="9.140625" style="234"/>
    <col min="15361" max="15361" width="6.42578125" style="234" customWidth="1"/>
    <col min="15362" max="15362" width="58.28515625" style="234" customWidth="1"/>
    <col min="15363" max="15363" width="18.42578125" style="234" customWidth="1"/>
    <col min="15364" max="15364" width="24.5703125" style="234" customWidth="1"/>
    <col min="15365" max="15616" width="9.140625" style="234"/>
    <col min="15617" max="15617" width="6.42578125" style="234" customWidth="1"/>
    <col min="15618" max="15618" width="58.28515625" style="234" customWidth="1"/>
    <col min="15619" max="15619" width="18.42578125" style="234" customWidth="1"/>
    <col min="15620" max="15620" width="24.5703125" style="234" customWidth="1"/>
    <col min="15621" max="15872" width="9.140625" style="234"/>
    <col min="15873" max="15873" width="6.42578125" style="234" customWidth="1"/>
    <col min="15874" max="15874" width="58.28515625" style="234" customWidth="1"/>
    <col min="15875" max="15875" width="18.42578125" style="234" customWidth="1"/>
    <col min="15876" max="15876" width="24.5703125" style="234" customWidth="1"/>
    <col min="15877" max="16128" width="9.140625" style="234"/>
    <col min="16129" max="16129" width="6.42578125" style="234" customWidth="1"/>
    <col min="16130" max="16130" width="58.28515625" style="234" customWidth="1"/>
    <col min="16131" max="16131" width="18.42578125" style="234" customWidth="1"/>
    <col min="16132" max="16132" width="24.5703125" style="234" customWidth="1"/>
    <col min="16133" max="16384" width="9.140625" style="234"/>
  </cols>
  <sheetData>
    <row r="1" spans="1:4">
      <c r="C1" s="1033" t="s">
        <v>317</v>
      </c>
      <c r="D1" s="1033"/>
    </row>
    <row r="3" spans="1:4" ht="16.5" customHeight="1">
      <c r="A3" s="1034" t="s">
        <v>318</v>
      </c>
      <c r="B3" s="1034"/>
      <c r="C3" s="1034"/>
      <c r="D3" s="1034"/>
    </row>
    <row r="4" spans="1:4" ht="16.5" customHeight="1">
      <c r="A4" s="1035" t="str">
        <f>'04. CCTL'!A3:E3</f>
        <v>(Kèm theo Tờ trình số         /TTr-UBND ngày      tháng       năm 2023 của UBND tỉnh)</v>
      </c>
      <c r="B4" s="1035"/>
      <c r="C4" s="1035"/>
      <c r="D4" s="1035"/>
    </row>
    <row r="5" spans="1:4">
      <c r="C5" s="1036" t="s">
        <v>2</v>
      </c>
      <c r="D5" s="1036"/>
    </row>
    <row r="6" spans="1:4" s="236" customFormat="1" ht="33">
      <c r="A6" s="235" t="s">
        <v>3</v>
      </c>
      <c r="B6" s="235" t="s">
        <v>4</v>
      </c>
      <c r="C6" s="235" t="s">
        <v>319</v>
      </c>
      <c r="D6" s="235" t="s">
        <v>320</v>
      </c>
    </row>
    <row r="7" spans="1:4" s="240" customFormat="1" ht="29.25" customHeight="1">
      <c r="A7" s="237" t="s">
        <v>10</v>
      </c>
      <c r="B7" s="238" t="s">
        <v>321</v>
      </c>
      <c r="C7" s="239"/>
      <c r="D7" s="239">
        <v>472353</v>
      </c>
    </row>
    <row r="8" spans="1:4" s="240" customFormat="1" ht="29.25" customHeight="1">
      <c r="A8" s="237">
        <v>1</v>
      </c>
      <c r="B8" s="238" t="s">
        <v>322</v>
      </c>
      <c r="C8" s="239"/>
      <c r="D8" s="239">
        <v>472353</v>
      </c>
    </row>
    <row r="9" spans="1:4" s="240" customFormat="1" ht="29.25" customHeight="1">
      <c r="A9" s="237" t="s">
        <v>18</v>
      </c>
      <c r="B9" s="238" t="s">
        <v>311</v>
      </c>
      <c r="C9" s="239"/>
      <c r="D9" s="239">
        <v>127957.28459999998</v>
      </c>
    </row>
    <row r="10" spans="1:4" ht="29.25" customHeight="1">
      <c r="A10" s="241">
        <v>1</v>
      </c>
      <c r="B10" s="242" t="s">
        <v>323</v>
      </c>
      <c r="C10" s="243" t="s">
        <v>324</v>
      </c>
      <c r="D10" s="243">
        <v>2000</v>
      </c>
    </row>
    <row r="11" spans="1:4" s="246" customFormat="1" ht="29.25" customHeight="1">
      <c r="A11" s="244">
        <v>2</v>
      </c>
      <c r="B11" s="242" t="s">
        <v>325</v>
      </c>
      <c r="C11" s="245" t="s">
        <v>326</v>
      </c>
      <c r="D11" s="245">
        <v>14724.063</v>
      </c>
    </row>
    <row r="12" spans="1:4" s="246" customFormat="1" ht="29.25" customHeight="1">
      <c r="A12" s="244">
        <v>3</v>
      </c>
      <c r="B12" s="242" t="s">
        <v>327</v>
      </c>
      <c r="C12" s="245" t="s">
        <v>328</v>
      </c>
      <c r="D12" s="247">
        <v>29986</v>
      </c>
    </row>
    <row r="13" spans="1:4" s="246" customFormat="1" ht="29.25" customHeight="1">
      <c r="A13" s="244">
        <v>5</v>
      </c>
      <c r="B13" s="248" t="s">
        <v>329</v>
      </c>
      <c r="C13" s="245" t="s">
        <v>330</v>
      </c>
      <c r="D13" s="247">
        <v>1808.289</v>
      </c>
    </row>
    <row r="14" spans="1:4" s="246" customFormat="1" ht="29.25" customHeight="1">
      <c r="A14" s="244">
        <v>6</v>
      </c>
      <c r="B14" s="248" t="s">
        <v>331</v>
      </c>
      <c r="C14" s="245" t="s">
        <v>332</v>
      </c>
      <c r="D14" s="247">
        <v>252.75579999999999</v>
      </c>
    </row>
    <row r="15" spans="1:4" s="246" customFormat="1" ht="29.25" customHeight="1">
      <c r="A15" s="244">
        <v>7</v>
      </c>
      <c r="B15" s="248" t="s">
        <v>333</v>
      </c>
      <c r="C15" s="245" t="s">
        <v>334</v>
      </c>
      <c r="D15" s="247">
        <v>5131.84</v>
      </c>
    </row>
    <row r="16" spans="1:4" s="246" customFormat="1" ht="43.5" customHeight="1">
      <c r="A16" s="244">
        <v>8</v>
      </c>
      <c r="B16" s="249" t="s">
        <v>1294</v>
      </c>
      <c r="C16" s="250" t="s">
        <v>335</v>
      </c>
      <c r="D16" s="247">
        <v>280.16500000000002</v>
      </c>
    </row>
    <row r="17" spans="1:4" s="246" customFormat="1" ht="43.5" customHeight="1">
      <c r="A17" s="244">
        <v>9</v>
      </c>
      <c r="B17" s="251" t="s">
        <v>336</v>
      </c>
      <c r="C17" s="245" t="s">
        <v>337</v>
      </c>
      <c r="D17" s="247">
        <v>1266.6117999999999</v>
      </c>
    </row>
    <row r="18" spans="1:4" s="246" customFormat="1" ht="43.5" customHeight="1">
      <c r="A18" s="244">
        <v>10</v>
      </c>
      <c r="B18" s="252" t="s">
        <v>1295</v>
      </c>
      <c r="C18" s="245" t="s">
        <v>338</v>
      </c>
      <c r="D18" s="247">
        <v>40300</v>
      </c>
    </row>
    <row r="19" spans="1:4" s="246" customFormat="1" ht="42.75" customHeight="1">
      <c r="A19" s="244">
        <v>10</v>
      </c>
      <c r="B19" s="252" t="s">
        <v>339</v>
      </c>
      <c r="C19" s="245" t="s">
        <v>340</v>
      </c>
      <c r="D19" s="247">
        <v>1625.56</v>
      </c>
    </row>
    <row r="20" spans="1:4" s="246" customFormat="1" ht="37.5" customHeight="1">
      <c r="A20" s="244">
        <v>11</v>
      </c>
      <c r="B20" s="252" t="s">
        <v>1296</v>
      </c>
      <c r="C20" s="245" t="s">
        <v>341</v>
      </c>
      <c r="D20" s="247">
        <v>582</v>
      </c>
    </row>
    <row r="21" spans="1:4" s="246" customFormat="1" ht="29.25" customHeight="1">
      <c r="A21" s="253">
        <v>12</v>
      </c>
      <c r="B21" s="254" t="s">
        <v>1297</v>
      </c>
      <c r="C21" s="255" t="s">
        <v>1292</v>
      </c>
      <c r="D21" s="256">
        <v>64615</v>
      </c>
    </row>
    <row r="22" spans="1:4" s="246" customFormat="1" ht="29.25" customHeight="1">
      <c r="A22" s="253">
        <v>13</v>
      </c>
      <c r="B22" s="254" t="s">
        <v>434</v>
      </c>
      <c r="C22" s="255"/>
      <c r="D22" s="256">
        <v>30000</v>
      </c>
    </row>
    <row r="23" spans="1:4" s="246" customFormat="1" ht="56.25" customHeight="1">
      <c r="A23" s="253">
        <v>14</v>
      </c>
      <c r="B23" s="254" t="s">
        <v>1293</v>
      </c>
      <c r="C23" s="255"/>
      <c r="D23" s="256">
        <v>-64615</v>
      </c>
    </row>
    <row r="24" spans="1:4" s="240" customFormat="1" ht="29.25" customHeight="1">
      <c r="A24" s="257" t="s">
        <v>34</v>
      </c>
      <c r="B24" s="258" t="s">
        <v>342</v>
      </c>
      <c r="C24" s="259"/>
      <c r="D24" s="260">
        <v>344395.71539999999</v>
      </c>
    </row>
    <row r="26" spans="1:4">
      <c r="B26" s="1032"/>
      <c r="C26" s="1032"/>
      <c r="D26" s="1032"/>
    </row>
  </sheetData>
  <mergeCells count="5">
    <mergeCell ref="B26:D26"/>
    <mergeCell ref="C1:D1"/>
    <mergeCell ref="A3:D3"/>
    <mergeCell ref="A4:D4"/>
    <mergeCell ref="C5:D5"/>
  </mergeCells>
  <pageMargins left="0.9055118110236221" right="0.31496062992125984" top="0.35433070866141736" bottom="0.35433070866141736"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R18"/>
  <sheetViews>
    <sheetView zoomScale="70" zoomScaleNormal="70" workbookViewId="0">
      <selection activeCell="A4" sqref="A4"/>
    </sheetView>
  </sheetViews>
  <sheetFormatPr defaultColWidth="0" defaultRowHeight="18.75"/>
  <cols>
    <col min="1" max="1" width="7.28515625" style="266" customWidth="1"/>
    <col min="2" max="2" width="50.85546875" style="267" customWidth="1"/>
    <col min="3" max="14" width="12.140625" style="264" customWidth="1"/>
    <col min="15" max="249" width="10.28515625" style="265" customWidth="1"/>
    <col min="250" max="250" width="7.28515625" style="265" customWidth="1"/>
    <col min="251" max="251" width="66.85546875" style="265" customWidth="1"/>
    <col min="252" max="252" width="0" style="265" hidden="1" customWidth="1"/>
    <col min="255" max="255" width="7.28515625" customWidth="1"/>
    <col min="256" max="256" width="50.85546875" customWidth="1"/>
    <col min="257" max="257" width="12.140625" customWidth="1"/>
    <col min="258" max="258" width="0" hidden="1" customWidth="1"/>
    <col min="259" max="264" width="12.140625" customWidth="1"/>
    <col min="265" max="265" width="0" hidden="1" customWidth="1"/>
    <col min="266" max="270" width="12.140625" customWidth="1"/>
    <col min="271" max="505" width="10.28515625" customWidth="1"/>
    <col min="506" max="506" width="7.28515625" customWidth="1"/>
    <col min="507" max="507" width="66.85546875" customWidth="1"/>
    <col min="508" max="508" width="0" hidden="1" customWidth="1"/>
    <col min="511" max="511" width="7.28515625" customWidth="1"/>
    <col min="512" max="512" width="50.85546875" customWidth="1"/>
    <col min="513" max="513" width="12.140625" customWidth="1"/>
    <col min="514" max="514" width="0" hidden="1" customWidth="1"/>
    <col min="515" max="520" width="12.140625" customWidth="1"/>
    <col min="521" max="521" width="0" hidden="1" customWidth="1"/>
    <col min="522" max="526" width="12.140625" customWidth="1"/>
    <col min="527" max="761" width="10.28515625" customWidth="1"/>
    <col min="762" max="762" width="7.28515625" customWidth="1"/>
    <col min="763" max="763" width="66.85546875" customWidth="1"/>
    <col min="764" max="764" width="0" hidden="1" customWidth="1"/>
    <col min="767" max="767" width="7.28515625" customWidth="1"/>
    <col min="768" max="768" width="50.85546875" customWidth="1"/>
    <col min="769" max="769" width="12.140625" customWidth="1"/>
    <col min="770" max="770" width="0" hidden="1" customWidth="1"/>
    <col min="771" max="776" width="12.140625" customWidth="1"/>
    <col min="777" max="777" width="0" hidden="1" customWidth="1"/>
    <col min="778" max="782" width="12.140625" customWidth="1"/>
    <col min="783" max="1017" width="10.28515625" customWidth="1"/>
    <col min="1018" max="1018" width="7.28515625" customWidth="1"/>
    <col min="1019" max="1019" width="66.85546875" customWidth="1"/>
    <col min="1020" max="1020" width="0" hidden="1" customWidth="1"/>
    <col min="1023" max="1023" width="7.28515625" customWidth="1"/>
    <col min="1024" max="1024" width="50.85546875" customWidth="1"/>
    <col min="1025" max="1025" width="12.140625" customWidth="1"/>
    <col min="1026" max="1026" width="0" hidden="1" customWidth="1"/>
    <col min="1027" max="1032" width="12.140625" customWidth="1"/>
    <col min="1033" max="1033" width="0" hidden="1" customWidth="1"/>
    <col min="1034" max="1038" width="12.140625" customWidth="1"/>
    <col min="1039" max="1273" width="10.28515625" customWidth="1"/>
    <col min="1274" max="1274" width="7.28515625" customWidth="1"/>
    <col min="1275" max="1275" width="66.85546875" customWidth="1"/>
    <col min="1276" max="1276" width="0" hidden="1" customWidth="1"/>
    <col min="1279" max="1279" width="7.28515625" customWidth="1"/>
    <col min="1280" max="1280" width="50.85546875" customWidth="1"/>
    <col min="1281" max="1281" width="12.140625" customWidth="1"/>
    <col min="1282" max="1282" width="0" hidden="1" customWidth="1"/>
    <col min="1283" max="1288" width="12.140625" customWidth="1"/>
    <col min="1289" max="1289" width="0" hidden="1" customWidth="1"/>
    <col min="1290" max="1294" width="12.140625" customWidth="1"/>
    <col min="1295" max="1529" width="10.28515625" customWidth="1"/>
    <col min="1530" max="1530" width="7.28515625" customWidth="1"/>
    <col min="1531" max="1531" width="66.85546875" customWidth="1"/>
    <col min="1532" max="1532" width="0" hidden="1" customWidth="1"/>
    <col min="1535" max="1535" width="7.28515625" customWidth="1"/>
    <col min="1536" max="1536" width="50.85546875" customWidth="1"/>
    <col min="1537" max="1537" width="12.140625" customWidth="1"/>
    <col min="1538" max="1538" width="0" hidden="1" customWidth="1"/>
    <col min="1539" max="1544" width="12.140625" customWidth="1"/>
    <col min="1545" max="1545" width="0" hidden="1" customWidth="1"/>
    <col min="1546" max="1550" width="12.140625" customWidth="1"/>
    <col min="1551" max="1785" width="10.28515625" customWidth="1"/>
    <col min="1786" max="1786" width="7.28515625" customWidth="1"/>
    <col min="1787" max="1787" width="66.85546875" customWidth="1"/>
    <col min="1788" max="1788" width="0" hidden="1" customWidth="1"/>
    <col min="1791" max="1791" width="7.28515625" customWidth="1"/>
    <col min="1792" max="1792" width="50.85546875" customWidth="1"/>
    <col min="1793" max="1793" width="12.140625" customWidth="1"/>
    <col min="1794" max="1794" width="0" hidden="1" customWidth="1"/>
    <col min="1795" max="1800" width="12.140625" customWidth="1"/>
    <col min="1801" max="1801" width="0" hidden="1" customWidth="1"/>
    <col min="1802" max="1806" width="12.140625" customWidth="1"/>
    <col min="1807" max="2041" width="10.28515625" customWidth="1"/>
    <col min="2042" max="2042" width="7.28515625" customWidth="1"/>
    <col min="2043" max="2043" width="66.85546875" customWidth="1"/>
    <col min="2044" max="2044" width="0" hidden="1" customWidth="1"/>
    <col min="2047" max="2047" width="7.28515625" customWidth="1"/>
    <col min="2048" max="2048" width="50.85546875" customWidth="1"/>
    <col min="2049" max="2049" width="12.140625" customWidth="1"/>
    <col min="2050" max="2050" width="0" hidden="1" customWidth="1"/>
    <col min="2051" max="2056" width="12.140625" customWidth="1"/>
    <col min="2057" max="2057" width="0" hidden="1" customWidth="1"/>
    <col min="2058" max="2062" width="12.140625" customWidth="1"/>
    <col min="2063" max="2297" width="10.28515625" customWidth="1"/>
    <col min="2298" max="2298" width="7.28515625" customWidth="1"/>
    <col min="2299" max="2299" width="66.85546875" customWidth="1"/>
    <col min="2300" max="2300" width="0" hidden="1" customWidth="1"/>
    <col min="2303" max="2303" width="7.28515625" customWidth="1"/>
    <col min="2304" max="2304" width="50.85546875" customWidth="1"/>
    <col min="2305" max="2305" width="12.140625" customWidth="1"/>
    <col min="2306" max="2306" width="0" hidden="1" customWidth="1"/>
    <col min="2307" max="2312" width="12.140625" customWidth="1"/>
    <col min="2313" max="2313" width="0" hidden="1" customWidth="1"/>
    <col min="2314" max="2318" width="12.140625" customWidth="1"/>
    <col min="2319" max="2553" width="10.28515625" customWidth="1"/>
    <col min="2554" max="2554" width="7.28515625" customWidth="1"/>
    <col min="2555" max="2555" width="66.85546875" customWidth="1"/>
    <col min="2556" max="2556" width="0" hidden="1" customWidth="1"/>
    <col min="2559" max="2559" width="7.28515625" customWidth="1"/>
    <col min="2560" max="2560" width="50.85546875" customWidth="1"/>
    <col min="2561" max="2561" width="12.140625" customWidth="1"/>
    <col min="2562" max="2562" width="0" hidden="1" customWidth="1"/>
    <col min="2563" max="2568" width="12.140625" customWidth="1"/>
    <col min="2569" max="2569" width="0" hidden="1" customWidth="1"/>
    <col min="2570" max="2574" width="12.140625" customWidth="1"/>
    <col min="2575" max="2809" width="10.28515625" customWidth="1"/>
    <col min="2810" max="2810" width="7.28515625" customWidth="1"/>
    <col min="2811" max="2811" width="66.85546875" customWidth="1"/>
    <col min="2812" max="2812" width="0" hidden="1" customWidth="1"/>
    <col min="2815" max="2815" width="7.28515625" customWidth="1"/>
    <col min="2816" max="2816" width="50.85546875" customWidth="1"/>
    <col min="2817" max="2817" width="12.140625" customWidth="1"/>
    <col min="2818" max="2818" width="0" hidden="1" customWidth="1"/>
    <col min="2819" max="2824" width="12.140625" customWidth="1"/>
    <col min="2825" max="2825" width="0" hidden="1" customWidth="1"/>
    <col min="2826" max="2830" width="12.140625" customWidth="1"/>
    <col min="2831" max="3065" width="10.28515625" customWidth="1"/>
    <col min="3066" max="3066" width="7.28515625" customWidth="1"/>
    <col min="3067" max="3067" width="66.85546875" customWidth="1"/>
    <col min="3068" max="3068" width="0" hidden="1" customWidth="1"/>
    <col min="3071" max="3071" width="7.28515625" customWidth="1"/>
    <col min="3072" max="3072" width="50.85546875" customWidth="1"/>
    <col min="3073" max="3073" width="12.140625" customWidth="1"/>
    <col min="3074" max="3074" width="0" hidden="1" customWidth="1"/>
    <col min="3075" max="3080" width="12.140625" customWidth="1"/>
    <col min="3081" max="3081" width="0" hidden="1" customWidth="1"/>
    <col min="3082" max="3086" width="12.140625" customWidth="1"/>
    <col min="3087" max="3321" width="10.28515625" customWidth="1"/>
    <col min="3322" max="3322" width="7.28515625" customWidth="1"/>
    <col min="3323" max="3323" width="66.85546875" customWidth="1"/>
    <col min="3324" max="3324" width="0" hidden="1" customWidth="1"/>
    <col min="3327" max="3327" width="7.28515625" customWidth="1"/>
    <col min="3328" max="3328" width="50.85546875" customWidth="1"/>
    <col min="3329" max="3329" width="12.140625" customWidth="1"/>
    <col min="3330" max="3330" width="0" hidden="1" customWidth="1"/>
    <col min="3331" max="3336" width="12.140625" customWidth="1"/>
    <col min="3337" max="3337" width="0" hidden="1" customWidth="1"/>
    <col min="3338" max="3342" width="12.140625" customWidth="1"/>
    <col min="3343" max="3577" width="10.28515625" customWidth="1"/>
    <col min="3578" max="3578" width="7.28515625" customWidth="1"/>
    <col min="3579" max="3579" width="66.85546875" customWidth="1"/>
    <col min="3580" max="3580" width="0" hidden="1" customWidth="1"/>
    <col min="3583" max="3583" width="7.28515625" customWidth="1"/>
    <col min="3584" max="3584" width="50.85546875" customWidth="1"/>
    <col min="3585" max="3585" width="12.140625" customWidth="1"/>
    <col min="3586" max="3586" width="0" hidden="1" customWidth="1"/>
    <col min="3587" max="3592" width="12.140625" customWidth="1"/>
    <col min="3593" max="3593" width="0" hidden="1" customWidth="1"/>
    <col min="3594" max="3598" width="12.140625" customWidth="1"/>
    <col min="3599" max="3833" width="10.28515625" customWidth="1"/>
    <col min="3834" max="3834" width="7.28515625" customWidth="1"/>
    <col min="3835" max="3835" width="66.85546875" customWidth="1"/>
    <col min="3836" max="3836" width="0" hidden="1" customWidth="1"/>
    <col min="3839" max="3839" width="7.28515625" customWidth="1"/>
    <col min="3840" max="3840" width="50.85546875" customWidth="1"/>
    <col min="3841" max="3841" width="12.140625" customWidth="1"/>
    <col min="3842" max="3842" width="0" hidden="1" customWidth="1"/>
    <col min="3843" max="3848" width="12.140625" customWidth="1"/>
    <col min="3849" max="3849" width="0" hidden="1" customWidth="1"/>
    <col min="3850" max="3854" width="12.140625" customWidth="1"/>
    <col min="3855" max="4089" width="10.28515625" customWidth="1"/>
    <col min="4090" max="4090" width="7.28515625" customWidth="1"/>
    <col min="4091" max="4091" width="66.85546875" customWidth="1"/>
    <col min="4092" max="4092" width="0" hidden="1" customWidth="1"/>
    <col min="4095" max="4095" width="7.28515625" customWidth="1"/>
    <col min="4096" max="4096" width="50.85546875" customWidth="1"/>
    <col min="4097" max="4097" width="12.140625" customWidth="1"/>
    <col min="4098" max="4098" width="0" hidden="1" customWidth="1"/>
    <col min="4099" max="4104" width="12.140625" customWidth="1"/>
    <col min="4105" max="4105" width="0" hidden="1" customWidth="1"/>
    <col min="4106" max="4110" width="12.140625" customWidth="1"/>
    <col min="4111" max="4345" width="10.28515625" customWidth="1"/>
    <col min="4346" max="4346" width="7.28515625" customWidth="1"/>
    <col min="4347" max="4347" width="66.85546875" customWidth="1"/>
    <col min="4348" max="4348" width="0" hidden="1" customWidth="1"/>
    <col min="4351" max="4351" width="7.28515625" customWidth="1"/>
    <col min="4352" max="4352" width="50.85546875" customWidth="1"/>
    <col min="4353" max="4353" width="12.140625" customWidth="1"/>
    <col min="4354" max="4354" width="0" hidden="1" customWidth="1"/>
    <col min="4355" max="4360" width="12.140625" customWidth="1"/>
    <col min="4361" max="4361" width="0" hidden="1" customWidth="1"/>
    <col min="4362" max="4366" width="12.140625" customWidth="1"/>
    <col min="4367" max="4601" width="10.28515625" customWidth="1"/>
    <col min="4602" max="4602" width="7.28515625" customWidth="1"/>
    <col min="4603" max="4603" width="66.85546875" customWidth="1"/>
    <col min="4604" max="4604" width="0" hidden="1" customWidth="1"/>
    <col min="4607" max="4607" width="7.28515625" customWidth="1"/>
    <col min="4608" max="4608" width="50.85546875" customWidth="1"/>
    <col min="4609" max="4609" width="12.140625" customWidth="1"/>
    <col min="4610" max="4610" width="0" hidden="1" customWidth="1"/>
    <col min="4611" max="4616" width="12.140625" customWidth="1"/>
    <col min="4617" max="4617" width="0" hidden="1" customWidth="1"/>
    <col min="4618" max="4622" width="12.140625" customWidth="1"/>
    <col min="4623" max="4857" width="10.28515625" customWidth="1"/>
    <col min="4858" max="4858" width="7.28515625" customWidth="1"/>
    <col min="4859" max="4859" width="66.85546875" customWidth="1"/>
    <col min="4860" max="4860" width="0" hidden="1" customWidth="1"/>
    <col min="4863" max="4863" width="7.28515625" customWidth="1"/>
    <col min="4864" max="4864" width="50.85546875" customWidth="1"/>
    <col min="4865" max="4865" width="12.140625" customWidth="1"/>
    <col min="4866" max="4866" width="0" hidden="1" customWidth="1"/>
    <col min="4867" max="4872" width="12.140625" customWidth="1"/>
    <col min="4873" max="4873" width="0" hidden="1" customWidth="1"/>
    <col min="4874" max="4878" width="12.140625" customWidth="1"/>
    <col min="4879" max="5113" width="10.28515625" customWidth="1"/>
    <col min="5114" max="5114" width="7.28515625" customWidth="1"/>
    <col min="5115" max="5115" width="66.85546875" customWidth="1"/>
    <col min="5116" max="5116" width="0" hidden="1" customWidth="1"/>
    <col min="5119" max="5119" width="7.28515625" customWidth="1"/>
    <col min="5120" max="5120" width="50.85546875" customWidth="1"/>
    <col min="5121" max="5121" width="12.140625" customWidth="1"/>
    <col min="5122" max="5122" width="0" hidden="1" customWidth="1"/>
    <col min="5123" max="5128" width="12.140625" customWidth="1"/>
    <col min="5129" max="5129" width="0" hidden="1" customWidth="1"/>
    <col min="5130" max="5134" width="12.140625" customWidth="1"/>
    <col min="5135" max="5369" width="10.28515625" customWidth="1"/>
    <col min="5370" max="5370" width="7.28515625" customWidth="1"/>
    <col min="5371" max="5371" width="66.85546875" customWidth="1"/>
    <col min="5372" max="5372" width="0" hidden="1" customWidth="1"/>
    <col min="5375" max="5375" width="7.28515625" customWidth="1"/>
    <col min="5376" max="5376" width="50.85546875" customWidth="1"/>
    <col min="5377" max="5377" width="12.140625" customWidth="1"/>
    <col min="5378" max="5378" width="0" hidden="1" customWidth="1"/>
    <col min="5379" max="5384" width="12.140625" customWidth="1"/>
    <col min="5385" max="5385" width="0" hidden="1" customWidth="1"/>
    <col min="5386" max="5390" width="12.140625" customWidth="1"/>
    <col min="5391" max="5625" width="10.28515625" customWidth="1"/>
    <col min="5626" max="5626" width="7.28515625" customWidth="1"/>
    <col min="5627" max="5627" width="66.85546875" customWidth="1"/>
    <col min="5628" max="5628" width="0" hidden="1" customWidth="1"/>
    <col min="5631" max="5631" width="7.28515625" customWidth="1"/>
    <col min="5632" max="5632" width="50.85546875" customWidth="1"/>
    <col min="5633" max="5633" width="12.140625" customWidth="1"/>
    <col min="5634" max="5634" width="0" hidden="1" customWidth="1"/>
    <col min="5635" max="5640" width="12.140625" customWidth="1"/>
    <col min="5641" max="5641" width="0" hidden="1" customWidth="1"/>
    <col min="5642" max="5646" width="12.140625" customWidth="1"/>
    <col min="5647" max="5881" width="10.28515625" customWidth="1"/>
    <col min="5882" max="5882" width="7.28515625" customWidth="1"/>
    <col min="5883" max="5883" width="66.85546875" customWidth="1"/>
    <col min="5884" max="5884" width="0" hidden="1" customWidth="1"/>
    <col min="5887" max="5887" width="7.28515625" customWidth="1"/>
    <col min="5888" max="5888" width="50.85546875" customWidth="1"/>
    <col min="5889" max="5889" width="12.140625" customWidth="1"/>
    <col min="5890" max="5890" width="0" hidden="1" customWidth="1"/>
    <col min="5891" max="5896" width="12.140625" customWidth="1"/>
    <col min="5897" max="5897" width="0" hidden="1" customWidth="1"/>
    <col min="5898" max="5902" width="12.140625" customWidth="1"/>
    <col min="5903" max="6137" width="10.28515625" customWidth="1"/>
    <col min="6138" max="6138" width="7.28515625" customWidth="1"/>
    <col min="6139" max="6139" width="66.85546875" customWidth="1"/>
    <col min="6140" max="6140" width="0" hidden="1" customWidth="1"/>
    <col min="6143" max="6143" width="7.28515625" customWidth="1"/>
    <col min="6144" max="6144" width="50.85546875" customWidth="1"/>
    <col min="6145" max="6145" width="12.140625" customWidth="1"/>
    <col min="6146" max="6146" width="0" hidden="1" customWidth="1"/>
    <col min="6147" max="6152" width="12.140625" customWidth="1"/>
    <col min="6153" max="6153" width="0" hidden="1" customWidth="1"/>
    <col min="6154" max="6158" width="12.140625" customWidth="1"/>
    <col min="6159" max="6393" width="10.28515625" customWidth="1"/>
    <col min="6394" max="6394" width="7.28515625" customWidth="1"/>
    <col min="6395" max="6395" width="66.85546875" customWidth="1"/>
    <col min="6396" max="6396" width="0" hidden="1" customWidth="1"/>
    <col min="6399" max="6399" width="7.28515625" customWidth="1"/>
    <col min="6400" max="6400" width="50.85546875" customWidth="1"/>
    <col min="6401" max="6401" width="12.140625" customWidth="1"/>
    <col min="6402" max="6402" width="0" hidden="1" customWidth="1"/>
    <col min="6403" max="6408" width="12.140625" customWidth="1"/>
    <col min="6409" max="6409" width="0" hidden="1" customWidth="1"/>
    <col min="6410" max="6414" width="12.140625" customWidth="1"/>
    <col min="6415" max="6649" width="10.28515625" customWidth="1"/>
    <col min="6650" max="6650" width="7.28515625" customWidth="1"/>
    <col min="6651" max="6651" width="66.85546875" customWidth="1"/>
    <col min="6652" max="6652" width="0" hidden="1" customWidth="1"/>
    <col min="6655" max="6655" width="7.28515625" customWidth="1"/>
    <col min="6656" max="6656" width="50.85546875" customWidth="1"/>
    <col min="6657" max="6657" width="12.140625" customWidth="1"/>
    <col min="6658" max="6658" width="0" hidden="1" customWidth="1"/>
    <col min="6659" max="6664" width="12.140625" customWidth="1"/>
    <col min="6665" max="6665" width="0" hidden="1" customWidth="1"/>
    <col min="6666" max="6670" width="12.140625" customWidth="1"/>
    <col min="6671" max="6905" width="10.28515625" customWidth="1"/>
    <col min="6906" max="6906" width="7.28515625" customWidth="1"/>
    <col min="6907" max="6907" width="66.85546875" customWidth="1"/>
    <col min="6908" max="6908" width="0" hidden="1" customWidth="1"/>
    <col min="6911" max="6911" width="7.28515625" customWidth="1"/>
    <col min="6912" max="6912" width="50.85546875" customWidth="1"/>
    <col min="6913" max="6913" width="12.140625" customWidth="1"/>
    <col min="6914" max="6914" width="0" hidden="1" customWidth="1"/>
    <col min="6915" max="6920" width="12.140625" customWidth="1"/>
    <col min="6921" max="6921" width="0" hidden="1" customWidth="1"/>
    <col min="6922" max="6926" width="12.140625" customWidth="1"/>
    <col min="6927" max="7161" width="10.28515625" customWidth="1"/>
    <col min="7162" max="7162" width="7.28515625" customWidth="1"/>
    <col min="7163" max="7163" width="66.85546875" customWidth="1"/>
    <col min="7164" max="7164" width="0" hidden="1" customWidth="1"/>
    <col min="7167" max="7167" width="7.28515625" customWidth="1"/>
    <col min="7168" max="7168" width="50.85546875" customWidth="1"/>
    <col min="7169" max="7169" width="12.140625" customWidth="1"/>
    <col min="7170" max="7170" width="0" hidden="1" customWidth="1"/>
    <col min="7171" max="7176" width="12.140625" customWidth="1"/>
    <col min="7177" max="7177" width="0" hidden="1" customWidth="1"/>
    <col min="7178" max="7182" width="12.140625" customWidth="1"/>
    <col min="7183" max="7417" width="10.28515625" customWidth="1"/>
    <col min="7418" max="7418" width="7.28515625" customWidth="1"/>
    <col min="7419" max="7419" width="66.85546875" customWidth="1"/>
    <col min="7420" max="7420" width="0" hidden="1" customWidth="1"/>
    <col min="7423" max="7423" width="7.28515625" customWidth="1"/>
    <col min="7424" max="7424" width="50.85546875" customWidth="1"/>
    <col min="7425" max="7425" width="12.140625" customWidth="1"/>
    <col min="7426" max="7426" width="0" hidden="1" customWidth="1"/>
    <col min="7427" max="7432" width="12.140625" customWidth="1"/>
    <col min="7433" max="7433" width="0" hidden="1" customWidth="1"/>
    <col min="7434" max="7438" width="12.140625" customWidth="1"/>
    <col min="7439" max="7673" width="10.28515625" customWidth="1"/>
    <col min="7674" max="7674" width="7.28515625" customWidth="1"/>
    <col min="7675" max="7675" width="66.85546875" customWidth="1"/>
    <col min="7676" max="7676" width="0" hidden="1" customWidth="1"/>
    <col min="7679" max="7679" width="7.28515625" customWidth="1"/>
    <col min="7680" max="7680" width="50.85546875" customWidth="1"/>
    <col min="7681" max="7681" width="12.140625" customWidth="1"/>
    <col min="7682" max="7682" width="0" hidden="1" customWidth="1"/>
    <col min="7683" max="7688" width="12.140625" customWidth="1"/>
    <col min="7689" max="7689" width="0" hidden="1" customWidth="1"/>
    <col min="7690" max="7694" width="12.140625" customWidth="1"/>
    <col min="7695" max="7929" width="10.28515625" customWidth="1"/>
    <col min="7930" max="7930" width="7.28515625" customWidth="1"/>
    <col min="7931" max="7931" width="66.85546875" customWidth="1"/>
    <col min="7932" max="7932" width="0" hidden="1" customWidth="1"/>
    <col min="7935" max="7935" width="7.28515625" customWidth="1"/>
    <col min="7936" max="7936" width="50.85546875" customWidth="1"/>
    <col min="7937" max="7937" width="12.140625" customWidth="1"/>
    <col min="7938" max="7938" width="0" hidden="1" customWidth="1"/>
    <col min="7939" max="7944" width="12.140625" customWidth="1"/>
    <col min="7945" max="7945" width="0" hidden="1" customWidth="1"/>
    <col min="7946" max="7950" width="12.140625" customWidth="1"/>
    <col min="7951" max="8185" width="10.28515625" customWidth="1"/>
    <col min="8186" max="8186" width="7.28515625" customWidth="1"/>
    <col min="8187" max="8187" width="66.85546875" customWidth="1"/>
    <col min="8188" max="8188" width="0" hidden="1" customWidth="1"/>
    <col min="8191" max="8191" width="7.28515625" customWidth="1"/>
    <col min="8192" max="8192" width="50.85546875" customWidth="1"/>
    <col min="8193" max="8193" width="12.140625" customWidth="1"/>
    <col min="8194" max="8194" width="0" hidden="1" customWidth="1"/>
    <col min="8195" max="8200" width="12.140625" customWidth="1"/>
    <col min="8201" max="8201" width="0" hidden="1" customWidth="1"/>
    <col min="8202" max="8206" width="12.140625" customWidth="1"/>
    <col min="8207" max="8441" width="10.28515625" customWidth="1"/>
    <col min="8442" max="8442" width="7.28515625" customWidth="1"/>
    <col min="8443" max="8443" width="66.85546875" customWidth="1"/>
    <col min="8444" max="8444" width="0" hidden="1" customWidth="1"/>
    <col min="8447" max="8447" width="7.28515625" customWidth="1"/>
    <col min="8448" max="8448" width="50.85546875" customWidth="1"/>
    <col min="8449" max="8449" width="12.140625" customWidth="1"/>
    <col min="8450" max="8450" width="0" hidden="1" customWidth="1"/>
    <col min="8451" max="8456" width="12.140625" customWidth="1"/>
    <col min="8457" max="8457" width="0" hidden="1" customWidth="1"/>
    <col min="8458" max="8462" width="12.140625" customWidth="1"/>
    <col min="8463" max="8697" width="10.28515625" customWidth="1"/>
    <col min="8698" max="8698" width="7.28515625" customWidth="1"/>
    <col min="8699" max="8699" width="66.85546875" customWidth="1"/>
    <col min="8700" max="8700" width="0" hidden="1" customWidth="1"/>
    <col min="8703" max="8703" width="7.28515625" customWidth="1"/>
    <col min="8704" max="8704" width="50.85546875" customWidth="1"/>
    <col min="8705" max="8705" width="12.140625" customWidth="1"/>
    <col min="8706" max="8706" width="0" hidden="1" customWidth="1"/>
    <col min="8707" max="8712" width="12.140625" customWidth="1"/>
    <col min="8713" max="8713" width="0" hidden="1" customWidth="1"/>
    <col min="8714" max="8718" width="12.140625" customWidth="1"/>
    <col min="8719" max="8953" width="10.28515625" customWidth="1"/>
    <col min="8954" max="8954" width="7.28515625" customWidth="1"/>
    <col min="8955" max="8955" width="66.85546875" customWidth="1"/>
    <col min="8956" max="8956" width="0" hidden="1" customWidth="1"/>
    <col min="8959" max="8959" width="7.28515625" customWidth="1"/>
    <col min="8960" max="8960" width="50.85546875" customWidth="1"/>
    <col min="8961" max="8961" width="12.140625" customWidth="1"/>
    <col min="8962" max="8962" width="0" hidden="1" customWidth="1"/>
    <col min="8963" max="8968" width="12.140625" customWidth="1"/>
    <col min="8969" max="8969" width="0" hidden="1" customWidth="1"/>
    <col min="8970" max="8974" width="12.140625" customWidth="1"/>
    <col min="8975" max="9209" width="10.28515625" customWidth="1"/>
    <col min="9210" max="9210" width="7.28515625" customWidth="1"/>
    <col min="9211" max="9211" width="66.85546875" customWidth="1"/>
    <col min="9212" max="9212" width="0" hidden="1" customWidth="1"/>
    <col min="9215" max="9215" width="7.28515625" customWidth="1"/>
    <col min="9216" max="9216" width="50.85546875" customWidth="1"/>
    <col min="9217" max="9217" width="12.140625" customWidth="1"/>
    <col min="9218" max="9218" width="0" hidden="1" customWidth="1"/>
    <col min="9219" max="9224" width="12.140625" customWidth="1"/>
    <col min="9225" max="9225" width="0" hidden="1" customWidth="1"/>
    <col min="9226" max="9230" width="12.140625" customWidth="1"/>
    <col min="9231" max="9465" width="10.28515625" customWidth="1"/>
    <col min="9466" max="9466" width="7.28515625" customWidth="1"/>
    <col min="9467" max="9467" width="66.85546875" customWidth="1"/>
    <col min="9468" max="9468" width="0" hidden="1" customWidth="1"/>
    <col min="9471" max="9471" width="7.28515625" customWidth="1"/>
    <col min="9472" max="9472" width="50.85546875" customWidth="1"/>
    <col min="9473" max="9473" width="12.140625" customWidth="1"/>
    <col min="9474" max="9474" width="0" hidden="1" customWidth="1"/>
    <col min="9475" max="9480" width="12.140625" customWidth="1"/>
    <col min="9481" max="9481" width="0" hidden="1" customWidth="1"/>
    <col min="9482" max="9486" width="12.140625" customWidth="1"/>
    <col min="9487" max="9721" width="10.28515625" customWidth="1"/>
    <col min="9722" max="9722" width="7.28515625" customWidth="1"/>
    <col min="9723" max="9723" width="66.85546875" customWidth="1"/>
    <col min="9724" max="9724" width="0" hidden="1" customWidth="1"/>
    <col min="9727" max="9727" width="7.28515625" customWidth="1"/>
    <col min="9728" max="9728" width="50.85546875" customWidth="1"/>
    <col min="9729" max="9729" width="12.140625" customWidth="1"/>
    <col min="9730" max="9730" width="0" hidden="1" customWidth="1"/>
    <col min="9731" max="9736" width="12.140625" customWidth="1"/>
    <col min="9737" max="9737" width="0" hidden="1" customWidth="1"/>
    <col min="9738" max="9742" width="12.140625" customWidth="1"/>
    <col min="9743" max="9977" width="10.28515625" customWidth="1"/>
    <col min="9978" max="9978" width="7.28515625" customWidth="1"/>
    <col min="9979" max="9979" width="66.85546875" customWidth="1"/>
    <col min="9980" max="9980" width="0" hidden="1" customWidth="1"/>
    <col min="9983" max="9983" width="7.28515625" customWidth="1"/>
    <col min="9984" max="9984" width="50.85546875" customWidth="1"/>
    <col min="9985" max="9985" width="12.140625" customWidth="1"/>
    <col min="9986" max="9986" width="0" hidden="1" customWidth="1"/>
    <col min="9987" max="9992" width="12.140625" customWidth="1"/>
    <col min="9993" max="9993" width="0" hidden="1" customWidth="1"/>
    <col min="9994" max="9998" width="12.140625" customWidth="1"/>
    <col min="9999" max="10233" width="10.28515625" customWidth="1"/>
    <col min="10234" max="10234" width="7.28515625" customWidth="1"/>
    <col min="10235" max="10235" width="66.85546875" customWidth="1"/>
    <col min="10236" max="10236" width="0" hidden="1" customWidth="1"/>
    <col min="10239" max="10239" width="7.28515625" customWidth="1"/>
    <col min="10240" max="10240" width="50.85546875" customWidth="1"/>
    <col min="10241" max="10241" width="12.140625" customWidth="1"/>
    <col min="10242" max="10242" width="0" hidden="1" customWidth="1"/>
    <col min="10243" max="10248" width="12.140625" customWidth="1"/>
    <col min="10249" max="10249" width="0" hidden="1" customWidth="1"/>
    <col min="10250" max="10254" width="12.140625" customWidth="1"/>
    <col min="10255" max="10489" width="10.28515625" customWidth="1"/>
    <col min="10490" max="10490" width="7.28515625" customWidth="1"/>
    <col min="10491" max="10491" width="66.85546875" customWidth="1"/>
    <col min="10492" max="10492" width="0" hidden="1" customWidth="1"/>
    <col min="10495" max="10495" width="7.28515625" customWidth="1"/>
    <col min="10496" max="10496" width="50.85546875" customWidth="1"/>
    <col min="10497" max="10497" width="12.140625" customWidth="1"/>
    <col min="10498" max="10498" width="0" hidden="1" customWidth="1"/>
    <col min="10499" max="10504" width="12.140625" customWidth="1"/>
    <col min="10505" max="10505" width="0" hidden="1" customWidth="1"/>
    <col min="10506" max="10510" width="12.140625" customWidth="1"/>
    <col min="10511" max="10745" width="10.28515625" customWidth="1"/>
    <col min="10746" max="10746" width="7.28515625" customWidth="1"/>
    <col min="10747" max="10747" width="66.85546875" customWidth="1"/>
    <col min="10748" max="10748" width="0" hidden="1" customWidth="1"/>
    <col min="10751" max="10751" width="7.28515625" customWidth="1"/>
    <col min="10752" max="10752" width="50.85546875" customWidth="1"/>
    <col min="10753" max="10753" width="12.140625" customWidth="1"/>
    <col min="10754" max="10754" width="0" hidden="1" customWidth="1"/>
    <col min="10755" max="10760" width="12.140625" customWidth="1"/>
    <col min="10761" max="10761" width="0" hidden="1" customWidth="1"/>
    <col min="10762" max="10766" width="12.140625" customWidth="1"/>
    <col min="10767" max="11001" width="10.28515625" customWidth="1"/>
    <col min="11002" max="11002" width="7.28515625" customWidth="1"/>
    <col min="11003" max="11003" width="66.85546875" customWidth="1"/>
    <col min="11004" max="11004" width="0" hidden="1" customWidth="1"/>
    <col min="11007" max="11007" width="7.28515625" customWidth="1"/>
    <col min="11008" max="11008" width="50.85546875" customWidth="1"/>
    <col min="11009" max="11009" width="12.140625" customWidth="1"/>
    <col min="11010" max="11010" width="0" hidden="1" customWidth="1"/>
    <col min="11011" max="11016" width="12.140625" customWidth="1"/>
    <col min="11017" max="11017" width="0" hidden="1" customWidth="1"/>
    <col min="11018" max="11022" width="12.140625" customWidth="1"/>
    <col min="11023" max="11257" width="10.28515625" customWidth="1"/>
    <col min="11258" max="11258" width="7.28515625" customWidth="1"/>
    <col min="11259" max="11259" width="66.85546875" customWidth="1"/>
    <col min="11260" max="11260" width="0" hidden="1" customWidth="1"/>
    <col min="11263" max="11263" width="7.28515625" customWidth="1"/>
    <col min="11264" max="11264" width="50.85546875" customWidth="1"/>
    <col min="11265" max="11265" width="12.140625" customWidth="1"/>
    <col min="11266" max="11266" width="0" hidden="1" customWidth="1"/>
    <col min="11267" max="11272" width="12.140625" customWidth="1"/>
    <col min="11273" max="11273" width="0" hidden="1" customWidth="1"/>
    <col min="11274" max="11278" width="12.140625" customWidth="1"/>
    <col min="11279" max="11513" width="10.28515625" customWidth="1"/>
    <col min="11514" max="11514" width="7.28515625" customWidth="1"/>
    <col min="11515" max="11515" width="66.85546875" customWidth="1"/>
    <col min="11516" max="11516" width="0" hidden="1" customWidth="1"/>
    <col min="11519" max="11519" width="7.28515625" customWidth="1"/>
    <col min="11520" max="11520" width="50.85546875" customWidth="1"/>
    <col min="11521" max="11521" width="12.140625" customWidth="1"/>
    <col min="11522" max="11522" width="0" hidden="1" customWidth="1"/>
    <col min="11523" max="11528" width="12.140625" customWidth="1"/>
    <col min="11529" max="11529" width="0" hidden="1" customWidth="1"/>
    <col min="11530" max="11534" width="12.140625" customWidth="1"/>
    <col min="11535" max="11769" width="10.28515625" customWidth="1"/>
    <col min="11770" max="11770" width="7.28515625" customWidth="1"/>
    <col min="11771" max="11771" width="66.85546875" customWidth="1"/>
    <col min="11772" max="11772" width="0" hidden="1" customWidth="1"/>
    <col min="11775" max="11775" width="7.28515625" customWidth="1"/>
    <col min="11776" max="11776" width="50.85546875" customWidth="1"/>
    <col min="11777" max="11777" width="12.140625" customWidth="1"/>
    <col min="11778" max="11778" width="0" hidden="1" customWidth="1"/>
    <col min="11779" max="11784" width="12.140625" customWidth="1"/>
    <col min="11785" max="11785" width="0" hidden="1" customWidth="1"/>
    <col min="11786" max="11790" width="12.140625" customWidth="1"/>
    <col min="11791" max="12025" width="10.28515625" customWidth="1"/>
    <col min="12026" max="12026" width="7.28515625" customWidth="1"/>
    <col min="12027" max="12027" width="66.85546875" customWidth="1"/>
    <col min="12028" max="12028" width="0" hidden="1" customWidth="1"/>
    <col min="12031" max="12031" width="7.28515625" customWidth="1"/>
    <col min="12032" max="12032" width="50.85546875" customWidth="1"/>
    <col min="12033" max="12033" width="12.140625" customWidth="1"/>
    <col min="12034" max="12034" width="0" hidden="1" customWidth="1"/>
    <col min="12035" max="12040" width="12.140625" customWidth="1"/>
    <col min="12041" max="12041" width="0" hidden="1" customWidth="1"/>
    <col min="12042" max="12046" width="12.140625" customWidth="1"/>
    <col min="12047" max="12281" width="10.28515625" customWidth="1"/>
    <col min="12282" max="12282" width="7.28515625" customWidth="1"/>
    <col min="12283" max="12283" width="66.85546875" customWidth="1"/>
    <col min="12284" max="12284" width="0" hidden="1" customWidth="1"/>
    <col min="12287" max="12287" width="7.28515625" customWidth="1"/>
    <col min="12288" max="12288" width="50.85546875" customWidth="1"/>
    <col min="12289" max="12289" width="12.140625" customWidth="1"/>
    <col min="12290" max="12290" width="0" hidden="1" customWidth="1"/>
    <col min="12291" max="12296" width="12.140625" customWidth="1"/>
    <col min="12297" max="12297" width="0" hidden="1" customWidth="1"/>
    <col min="12298" max="12302" width="12.140625" customWidth="1"/>
    <col min="12303" max="12537" width="10.28515625" customWidth="1"/>
    <col min="12538" max="12538" width="7.28515625" customWidth="1"/>
    <col min="12539" max="12539" width="66.85546875" customWidth="1"/>
    <col min="12540" max="12540" width="0" hidden="1" customWidth="1"/>
    <col min="12543" max="12543" width="7.28515625" customWidth="1"/>
    <col min="12544" max="12544" width="50.85546875" customWidth="1"/>
    <col min="12545" max="12545" width="12.140625" customWidth="1"/>
    <col min="12546" max="12546" width="0" hidden="1" customWidth="1"/>
    <col min="12547" max="12552" width="12.140625" customWidth="1"/>
    <col min="12553" max="12553" width="0" hidden="1" customWidth="1"/>
    <col min="12554" max="12558" width="12.140625" customWidth="1"/>
    <col min="12559" max="12793" width="10.28515625" customWidth="1"/>
    <col min="12794" max="12794" width="7.28515625" customWidth="1"/>
    <col min="12795" max="12795" width="66.85546875" customWidth="1"/>
    <col min="12796" max="12796" width="0" hidden="1" customWidth="1"/>
    <col min="12799" max="12799" width="7.28515625" customWidth="1"/>
    <col min="12800" max="12800" width="50.85546875" customWidth="1"/>
    <col min="12801" max="12801" width="12.140625" customWidth="1"/>
    <col min="12802" max="12802" width="0" hidden="1" customWidth="1"/>
    <col min="12803" max="12808" width="12.140625" customWidth="1"/>
    <col min="12809" max="12809" width="0" hidden="1" customWidth="1"/>
    <col min="12810" max="12814" width="12.140625" customWidth="1"/>
    <col min="12815" max="13049" width="10.28515625" customWidth="1"/>
    <col min="13050" max="13050" width="7.28515625" customWidth="1"/>
    <col min="13051" max="13051" width="66.85546875" customWidth="1"/>
    <col min="13052" max="13052" width="0" hidden="1" customWidth="1"/>
    <col min="13055" max="13055" width="7.28515625" customWidth="1"/>
    <col min="13056" max="13056" width="50.85546875" customWidth="1"/>
    <col min="13057" max="13057" width="12.140625" customWidth="1"/>
    <col min="13058" max="13058" width="0" hidden="1" customWidth="1"/>
    <col min="13059" max="13064" width="12.140625" customWidth="1"/>
    <col min="13065" max="13065" width="0" hidden="1" customWidth="1"/>
    <col min="13066" max="13070" width="12.140625" customWidth="1"/>
    <col min="13071" max="13305" width="10.28515625" customWidth="1"/>
    <col min="13306" max="13306" width="7.28515625" customWidth="1"/>
    <col min="13307" max="13307" width="66.85546875" customWidth="1"/>
    <col min="13308" max="13308" width="0" hidden="1" customWidth="1"/>
    <col min="13311" max="13311" width="7.28515625" customWidth="1"/>
    <col min="13312" max="13312" width="50.85546875" customWidth="1"/>
    <col min="13313" max="13313" width="12.140625" customWidth="1"/>
    <col min="13314" max="13314" width="0" hidden="1" customWidth="1"/>
    <col min="13315" max="13320" width="12.140625" customWidth="1"/>
    <col min="13321" max="13321" width="0" hidden="1" customWidth="1"/>
    <col min="13322" max="13326" width="12.140625" customWidth="1"/>
    <col min="13327" max="13561" width="10.28515625" customWidth="1"/>
    <col min="13562" max="13562" width="7.28515625" customWidth="1"/>
    <col min="13563" max="13563" width="66.85546875" customWidth="1"/>
    <col min="13564" max="13564" width="0" hidden="1" customWidth="1"/>
    <col min="13567" max="13567" width="7.28515625" customWidth="1"/>
    <col min="13568" max="13568" width="50.85546875" customWidth="1"/>
    <col min="13569" max="13569" width="12.140625" customWidth="1"/>
    <col min="13570" max="13570" width="0" hidden="1" customWidth="1"/>
    <col min="13571" max="13576" width="12.140625" customWidth="1"/>
    <col min="13577" max="13577" width="0" hidden="1" customWidth="1"/>
    <col min="13578" max="13582" width="12.140625" customWidth="1"/>
    <col min="13583" max="13817" width="10.28515625" customWidth="1"/>
    <col min="13818" max="13818" width="7.28515625" customWidth="1"/>
    <col min="13819" max="13819" width="66.85546875" customWidth="1"/>
    <col min="13820" max="13820" width="0" hidden="1" customWidth="1"/>
    <col min="13823" max="13823" width="7.28515625" customWidth="1"/>
    <col min="13824" max="13824" width="50.85546875" customWidth="1"/>
    <col min="13825" max="13825" width="12.140625" customWidth="1"/>
    <col min="13826" max="13826" width="0" hidden="1" customWidth="1"/>
    <col min="13827" max="13832" width="12.140625" customWidth="1"/>
    <col min="13833" max="13833" width="0" hidden="1" customWidth="1"/>
    <col min="13834" max="13838" width="12.140625" customWidth="1"/>
    <col min="13839" max="14073" width="10.28515625" customWidth="1"/>
    <col min="14074" max="14074" width="7.28515625" customWidth="1"/>
    <col min="14075" max="14075" width="66.85546875" customWidth="1"/>
    <col min="14076" max="14076" width="0" hidden="1" customWidth="1"/>
    <col min="14079" max="14079" width="7.28515625" customWidth="1"/>
    <col min="14080" max="14080" width="50.85546875" customWidth="1"/>
    <col min="14081" max="14081" width="12.140625" customWidth="1"/>
    <col min="14082" max="14082" width="0" hidden="1" customWidth="1"/>
    <col min="14083" max="14088" width="12.140625" customWidth="1"/>
    <col min="14089" max="14089" width="0" hidden="1" customWidth="1"/>
    <col min="14090" max="14094" width="12.140625" customWidth="1"/>
    <col min="14095" max="14329" width="10.28515625" customWidth="1"/>
    <col min="14330" max="14330" width="7.28515625" customWidth="1"/>
    <col min="14331" max="14331" width="66.85546875" customWidth="1"/>
    <col min="14332" max="14332" width="0" hidden="1" customWidth="1"/>
    <col min="14335" max="14335" width="7.28515625" customWidth="1"/>
    <col min="14336" max="14336" width="50.85546875" customWidth="1"/>
    <col min="14337" max="14337" width="12.140625" customWidth="1"/>
    <col min="14338" max="14338" width="0" hidden="1" customWidth="1"/>
    <col min="14339" max="14344" width="12.140625" customWidth="1"/>
    <col min="14345" max="14345" width="0" hidden="1" customWidth="1"/>
    <col min="14346" max="14350" width="12.140625" customWidth="1"/>
    <col min="14351" max="14585" width="10.28515625" customWidth="1"/>
    <col min="14586" max="14586" width="7.28515625" customWidth="1"/>
    <col min="14587" max="14587" width="66.85546875" customWidth="1"/>
    <col min="14588" max="14588" width="0" hidden="1" customWidth="1"/>
    <col min="14591" max="14591" width="7.28515625" customWidth="1"/>
    <col min="14592" max="14592" width="50.85546875" customWidth="1"/>
    <col min="14593" max="14593" width="12.140625" customWidth="1"/>
    <col min="14594" max="14594" width="0" hidden="1" customWidth="1"/>
    <col min="14595" max="14600" width="12.140625" customWidth="1"/>
    <col min="14601" max="14601" width="0" hidden="1" customWidth="1"/>
    <col min="14602" max="14606" width="12.140625" customWidth="1"/>
    <col min="14607" max="14841" width="10.28515625" customWidth="1"/>
    <col min="14842" max="14842" width="7.28515625" customWidth="1"/>
    <col min="14843" max="14843" width="66.85546875" customWidth="1"/>
    <col min="14844" max="14844" width="0" hidden="1" customWidth="1"/>
    <col min="14847" max="14847" width="7.28515625" customWidth="1"/>
    <col min="14848" max="14848" width="50.85546875" customWidth="1"/>
    <col min="14849" max="14849" width="12.140625" customWidth="1"/>
    <col min="14850" max="14850" width="0" hidden="1" customWidth="1"/>
    <col min="14851" max="14856" width="12.140625" customWidth="1"/>
    <col min="14857" max="14857" width="0" hidden="1" customWidth="1"/>
    <col min="14858" max="14862" width="12.140625" customWidth="1"/>
    <col min="14863" max="15097" width="10.28515625" customWidth="1"/>
    <col min="15098" max="15098" width="7.28515625" customWidth="1"/>
    <col min="15099" max="15099" width="66.85546875" customWidth="1"/>
    <col min="15100" max="15100" width="0" hidden="1" customWidth="1"/>
    <col min="15103" max="15103" width="7.28515625" customWidth="1"/>
    <col min="15104" max="15104" width="50.85546875" customWidth="1"/>
    <col min="15105" max="15105" width="12.140625" customWidth="1"/>
    <col min="15106" max="15106" width="0" hidden="1" customWidth="1"/>
    <col min="15107" max="15112" width="12.140625" customWidth="1"/>
    <col min="15113" max="15113" width="0" hidden="1" customWidth="1"/>
    <col min="15114" max="15118" width="12.140625" customWidth="1"/>
    <col min="15119" max="15353" width="10.28515625" customWidth="1"/>
    <col min="15354" max="15354" width="7.28515625" customWidth="1"/>
    <col min="15355" max="15355" width="66.85546875" customWidth="1"/>
    <col min="15356" max="15356" width="0" hidden="1" customWidth="1"/>
    <col min="15359" max="15359" width="7.28515625" customWidth="1"/>
    <col min="15360" max="15360" width="50.85546875" customWidth="1"/>
    <col min="15361" max="15361" width="12.140625" customWidth="1"/>
    <col min="15362" max="15362" width="0" hidden="1" customWidth="1"/>
    <col min="15363" max="15368" width="12.140625" customWidth="1"/>
    <col min="15369" max="15369" width="0" hidden="1" customWidth="1"/>
    <col min="15370" max="15374" width="12.140625" customWidth="1"/>
    <col min="15375" max="15609" width="10.28515625" customWidth="1"/>
    <col min="15610" max="15610" width="7.28515625" customWidth="1"/>
    <col min="15611" max="15611" width="66.85546875" customWidth="1"/>
    <col min="15612" max="15612" width="0" hidden="1" customWidth="1"/>
    <col min="15615" max="15615" width="7.28515625" customWidth="1"/>
    <col min="15616" max="15616" width="50.85546875" customWidth="1"/>
    <col min="15617" max="15617" width="12.140625" customWidth="1"/>
    <col min="15618" max="15618" width="0" hidden="1" customWidth="1"/>
    <col min="15619" max="15624" width="12.140625" customWidth="1"/>
    <col min="15625" max="15625" width="0" hidden="1" customWidth="1"/>
    <col min="15626" max="15630" width="12.140625" customWidth="1"/>
    <col min="15631" max="15865" width="10.28515625" customWidth="1"/>
    <col min="15866" max="15866" width="7.28515625" customWidth="1"/>
    <col min="15867" max="15867" width="66.85546875" customWidth="1"/>
    <col min="15868" max="15868" width="0" hidden="1" customWidth="1"/>
    <col min="15871" max="15871" width="7.28515625" customWidth="1"/>
    <col min="15872" max="15872" width="50.85546875" customWidth="1"/>
    <col min="15873" max="15873" width="12.140625" customWidth="1"/>
    <col min="15874" max="15874" width="0" hidden="1" customWidth="1"/>
    <col min="15875" max="15880" width="12.140625" customWidth="1"/>
    <col min="15881" max="15881" width="0" hidden="1" customWidth="1"/>
    <col min="15882" max="15886" width="12.140625" customWidth="1"/>
    <col min="15887" max="16121" width="10.28515625" customWidth="1"/>
    <col min="16122" max="16122" width="7.28515625" customWidth="1"/>
    <col min="16123" max="16123" width="66.85546875" customWidth="1"/>
    <col min="16124" max="16124" width="0" hidden="1" customWidth="1"/>
    <col min="16127" max="16127" width="7.28515625" customWidth="1"/>
    <col min="16128" max="16128" width="50.85546875" customWidth="1"/>
    <col min="16129" max="16129" width="12.140625" customWidth="1"/>
    <col min="16130" max="16130" width="0" hidden="1" customWidth="1"/>
    <col min="16131" max="16136" width="12.140625" customWidth="1"/>
    <col min="16137" max="16137" width="0" hidden="1" customWidth="1"/>
    <col min="16138" max="16142" width="12.140625" customWidth="1"/>
    <col min="16143" max="16377" width="10.28515625" customWidth="1"/>
    <col min="16378" max="16378" width="7.28515625" customWidth="1"/>
    <col min="16379" max="16379" width="66.85546875" customWidth="1"/>
    <col min="16380" max="16380" width="0" hidden="1" customWidth="1"/>
  </cols>
  <sheetData>
    <row r="1" spans="1:252">
      <c r="A1" s="261"/>
      <c r="B1" s="262"/>
      <c r="C1" s="263"/>
      <c r="K1" s="1037" t="s">
        <v>343</v>
      </c>
      <c r="L1" s="1037"/>
      <c r="M1" s="1037"/>
      <c r="N1" s="1037"/>
    </row>
    <row r="2" spans="1:252">
      <c r="A2" s="1038" t="s">
        <v>344</v>
      </c>
      <c r="B2" s="1038"/>
      <c r="C2" s="1038"/>
      <c r="D2" s="1038"/>
      <c r="E2" s="1038"/>
      <c r="F2" s="1038"/>
      <c r="G2" s="1038"/>
      <c r="H2" s="1038"/>
      <c r="I2" s="1038"/>
      <c r="J2" s="1038"/>
      <c r="K2" s="1038"/>
      <c r="L2" s="1038"/>
      <c r="M2" s="1038"/>
      <c r="N2" s="1038"/>
    </row>
    <row r="3" spans="1:252">
      <c r="A3" s="1039" t="str">
        <f>'05. DP'!A4:D4</f>
        <v>(Kèm theo Tờ trình số         /TTr-UBND ngày      tháng       năm 2023 của UBND tỉnh)</v>
      </c>
      <c r="B3" s="1040"/>
      <c r="C3" s="1040"/>
      <c r="D3" s="1040"/>
      <c r="E3" s="1040"/>
      <c r="F3" s="1040"/>
      <c r="G3" s="1040"/>
      <c r="H3" s="1040"/>
      <c r="I3" s="1040"/>
      <c r="J3" s="1040"/>
      <c r="K3" s="1040"/>
      <c r="L3" s="1040"/>
      <c r="M3" s="1040"/>
      <c r="N3" s="1040"/>
    </row>
    <row r="4" spans="1:252">
      <c r="C4" s="263"/>
      <c r="K4" s="1041" t="s">
        <v>67</v>
      </c>
      <c r="L4" s="1041"/>
      <c r="M4" s="1041"/>
      <c r="N4" s="1041"/>
    </row>
    <row r="5" spans="1:252" ht="37.5">
      <c r="A5" s="268" t="s">
        <v>3</v>
      </c>
      <c r="B5" s="269" t="s">
        <v>4</v>
      </c>
      <c r="C5" s="269" t="s">
        <v>345</v>
      </c>
      <c r="D5" s="269" t="s">
        <v>346</v>
      </c>
      <c r="E5" s="269" t="s">
        <v>347</v>
      </c>
      <c r="F5" s="269" t="s">
        <v>348</v>
      </c>
      <c r="G5" s="269" t="s">
        <v>349</v>
      </c>
      <c r="H5" s="269" t="s">
        <v>350</v>
      </c>
      <c r="I5" s="269" t="s">
        <v>351</v>
      </c>
      <c r="J5" s="269" t="s">
        <v>352</v>
      </c>
      <c r="K5" s="269" t="s">
        <v>353</v>
      </c>
      <c r="L5" s="269" t="s">
        <v>354</v>
      </c>
      <c r="M5" s="269" t="s">
        <v>355</v>
      </c>
      <c r="N5" s="269" t="s">
        <v>356</v>
      </c>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c r="EA5" s="270"/>
      <c r="EB5" s="270"/>
      <c r="EC5" s="270"/>
      <c r="ED5" s="270"/>
      <c r="EE5" s="270"/>
      <c r="EF5" s="270"/>
      <c r="EG5" s="270"/>
      <c r="EH5" s="270"/>
      <c r="EI5" s="270"/>
      <c r="EJ5" s="270"/>
      <c r="EK5" s="270"/>
      <c r="EL5" s="270"/>
      <c r="EM5" s="270"/>
      <c r="EN5" s="270"/>
      <c r="EO5" s="270"/>
      <c r="EP5" s="270"/>
      <c r="EQ5" s="270"/>
      <c r="ER5" s="270"/>
      <c r="ES5" s="270"/>
      <c r="ET5" s="270"/>
      <c r="EU5" s="270"/>
      <c r="EV5" s="270"/>
      <c r="EW5" s="270"/>
      <c r="EX5" s="270"/>
      <c r="EY5" s="270"/>
      <c r="EZ5" s="270"/>
      <c r="FA5" s="270"/>
      <c r="FB5" s="270"/>
      <c r="FC5" s="270"/>
      <c r="FD5" s="270"/>
      <c r="FE5" s="270"/>
      <c r="FF5" s="270"/>
      <c r="FG5" s="270"/>
      <c r="FH5" s="270"/>
      <c r="FI5" s="270"/>
      <c r="FJ5" s="270"/>
      <c r="FK5" s="270"/>
      <c r="FL5" s="270"/>
      <c r="FM5" s="270"/>
      <c r="FN5" s="270"/>
      <c r="FO5" s="270"/>
      <c r="FP5" s="270"/>
      <c r="FQ5" s="270"/>
      <c r="FR5" s="270"/>
      <c r="FS5" s="270"/>
      <c r="FT5" s="270"/>
      <c r="FU5" s="270"/>
      <c r="FV5" s="270"/>
      <c r="FW5" s="270"/>
      <c r="FX5" s="270"/>
      <c r="FY5" s="270"/>
      <c r="FZ5" s="270"/>
      <c r="GA5" s="270"/>
      <c r="GB5" s="270"/>
      <c r="GC5" s="270"/>
      <c r="GD5" s="270"/>
      <c r="GE5" s="270"/>
      <c r="GF5" s="270"/>
      <c r="GG5" s="270"/>
      <c r="GH5" s="270"/>
      <c r="GI5" s="270"/>
      <c r="GJ5" s="270"/>
      <c r="GK5" s="270"/>
      <c r="GL5" s="270"/>
      <c r="GM5" s="270"/>
      <c r="GN5" s="270"/>
      <c r="GO5" s="270"/>
      <c r="GP5" s="270"/>
      <c r="GQ5" s="270"/>
      <c r="GR5" s="270"/>
      <c r="GS5" s="270"/>
      <c r="GT5" s="270"/>
      <c r="GU5" s="270"/>
      <c r="GV5" s="270"/>
      <c r="GW5" s="270"/>
      <c r="GX5" s="270"/>
      <c r="GY5" s="270"/>
      <c r="GZ5" s="270"/>
      <c r="HA5" s="270"/>
      <c r="HB5" s="270"/>
      <c r="HC5" s="270"/>
      <c r="HD5" s="270"/>
      <c r="HE5" s="270"/>
      <c r="HF5" s="270"/>
      <c r="HG5" s="270"/>
      <c r="HH5" s="270"/>
      <c r="HI5" s="270"/>
      <c r="HJ5" s="270"/>
      <c r="HK5" s="270"/>
      <c r="HL5" s="270"/>
      <c r="HM5" s="270"/>
      <c r="HN5" s="270"/>
      <c r="HO5" s="270"/>
      <c r="HP5" s="270"/>
      <c r="HQ5" s="270"/>
      <c r="HR5" s="270"/>
      <c r="HS5" s="270"/>
      <c r="HT5" s="270"/>
      <c r="HU5" s="270"/>
      <c r="HV5" s="270"/>
      <c r="HW5" s="270"/>
      <c r="HX5" s="270"/>
      <c r="HY5" s="270"/>
      <c r="HZ5" s="270"/>
      <c r="IA5" s="270"/>
      <c r="IB5" s="270"/>
      <c r="IC5" s="270"/>
      <c r="ID5" s="270"/>
      <c r="IE5" s="270"/>
      <c r="IF5" s="270"/>
      <c r="IG5" s="270"/>
      <c r="IH5" s="270"/>
      <c r="II5" s="270"/>
      <c r="IJ5" s="270"/>
      <c r="IK5" s="270"/>
      <c r="IL5" s="270"/>
      <c r="IM5" s="270"/>
      <c r="IN5" s="270"/>
      <c r="IO5" s="270"/>
      <c r="IP5" s="270"/>
      <c r="IQ5" s="270"/>
      <c r="IR5" s="270"/>
    </row>
    <row r="6" spans="1:252" s="275" customFormat="1">
      <c r="A6" s="271">
        <v>1</v>
      </c>
      <c r="B6" s="272" t="s">
        <v>357</v>
      </c>
      <c r="C6" s="273">
        <v>90193.892999999996</v>
      </c>
      <c r="D6" s="273">
        <v>0</v>
      </c>
      <c r="E6" s="273">
        <v>0</v>
      </c>
      <c r="F6" s="273">
        <v>0</v>
      </c>
      <c r="G6" s="273">
        <v>0</v>
      </c>
      <c r="H6" s="273">
        <v>0</v>
      </c>
      <c r="I6" s="273">
        <v>0</v>
      </c>
      <c r="J6" s="273">
        <v>0</v>
      </c>
      <c r="K6" s="273">
        <v>0</v>
      </c>
      <c r="L6" s="273">
        <v>252.89299999999639</v>
      </c>
      <c r="M6" s="273">
        <v>0</v>
      </c>
      <c r="N6" s="273">
        <v>89941</v>
      </c>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c r="IL6" s="274"/>
      <c r="IM6" s="274"/>
      <c r="IN6" s="274"/>
      <c r="IO6" s="274"/>
      <c r="IP6" s="274"/>
      <c r="IQ6" s="274"/>
      <c r="IR6" s="274"/>
    </row>
    <row r="7" spans="1:252" s="281" customFormat="1" ht="56.25">
      <c r="A7" s="276" t="s">
        <v>131</v>
      </c>
      <c r="B7" s="277" t="s">
        <v>361</v>
      </c>
      <c r="C7" s="278">
        <v>89941</v>
      </c>
      <c r="D7" s="278"/>
      <c r="E7" s="278"/>
      <c r="F7" s="278"/>
      <c r="G7" s="278"/>
      <c r="H7" s="278"/>
      <c r="I7" s="278"/>
      <c r="J7" s="278"/>
      <c r="K7" s="278"/>
      <c r="L7" s="278"/>
      <c r="M7" s="278"/>
      <c r="N7" s="278">
        <v>89941</v>
      </c>
      <c r="O7" s="279"/>
      <c r="P7" s="279"/>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c r="GX7" s="280"/>
      <c r="GY7" s="280"/>
      <c r="GZ7" s="280"/>
      <c r="HA7" s="280"/>
      <c r="HB7" s="280"/>
      <c r="HC7" s="280"/>
      <c r="HD7" s="280"/>
      <c r="HE7" s="280"/>
      <c r="HF7" s="280"/>
      <c r="HG7" s="280"/>
      <c r="HH7" s="280"/>
      <c r="HI7" s="280"/>
      <c r="HJ7" s="280"/>
      <c r="HK7" s="280"/>
      <c r="HL7" s="280"/>
      <c r="HM7" s="280"/>
      <c r="HN7" s="280"/>
      <c r="HO7" s="280"/>
      <c r="HP7" s="280"/>
      <c r="HQ7" s="280"/>
      <c r="HR7" s="280"/>
      <c r="HS7" s="280"/>
      <c r="HT7" s="280"/>
      <c r="HU7" s="280"/>
      <c r="HV7" s="280"/>
      <c r="HW7" s="280"/>
      <c r="HX7" s="280"/>
      <c r="HY7" s="280"/>
      <c r="HZ7" s="280"/>
      <c r="IA7" s="280"/>
      <c r="IB7" s="280"/>
      <c r="IC7" s="280"/>
      <c r="ID7" s="280"/>
      <c r="IE7" s="280"/>
      <c r="IF7" s="280"/>
      <c r="IG7" s="280"/>
      <c r="IH7" s="280"/>
      <c r="II7" s="280"/>
      <c r="IJ7" s="280"/>
      <c r="IK7" s="280"/>
      <c r="IL7" s="280"/>
      <c r="IM7" s="280"/>
      <c r="IN7" s="280"/>
      <c r="IO7" s="280"/>
      <c r="IP7" s="280"/>
      <c r="IQ7" s="280"/>
      <c r="IR7" s="280"/>
    </row>
    <row r="8" spans="1:252" s="281" customFormat="1">
      <c r="A8" s="276" t="s">
        <v>131</v>
      </c>
      <c r="B8" s="277" t="s">
        <v>362</v>
      </c>
      <c r="C8" s="278">
        <v>252.89299999999639</v>
      </c>
      <c r="D8" s="278"/>
      <c r="E8" s="278"/>
      <c r="F8" s="278"/>
      <c r="G8" s="278"/>
      <c r="H8" s="278"/>
      <c r="I8" s="278"/>
      <c r="J8" s="278"/>
      <c r="K8" s="278"/>
      <c r="L8" s="278">
        <v>252.89299999999639</v>
      </c>
      <c r="M8" s="278"/>
      <c r="N8" s="278"/>
      <c r="O8" s="279"/>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c r="II8" s="280"/>
      <c r="IJ8" s="280"/>
      <c r="IK8" s="280"/>
      <c r="IL8" s="280"/>
      <c r="IM8" s="280"/>
      <c r="IN8" s="280"/>
      <c r="IO8" s="280"/>
      <c r="IP8" s="280"/>
      <c r="IQ8" s="280"/>
      <c r="IR8" s="280"/>
    </row>
    <row r="9" spans="1:252" s="275" customFormat="1">
      <c r="A9" s="271">
        <v>2</v>
      </c>
      <c r="B9" s="272" t="s">
        <v>358</v>
      </c>
      <c r="C9" s="273">
        <v>90193.892999999996</v>
      </c>
      <c r="D9" s="273">
        <v>394</v>
      </c>
      <c r="E9" s="273">
        <v>6192.29</v>
      </c>
      <c r="F9" s="273">
        <v>16</v>
      </c>
      <c r="G9" s="273">
        <v>88</v>
      </c>
      <c r="H9" s="273">
        <v>3730.5340000000001</v>
      </c>
      <c r="I9" s="273">
        <v>36</v>
      </c>
      <c r="J9" s="273">
        <v>42533</v>
      </c>
      <c r="K9" s="273">
        <v>33828.974999999999</v>
      </c>
      <c r="L9" s="273">
        <v>0</v>
      </c>
      <c r="M9" s="273">
        <v>3306.3940000000002</v>
      </c>
      <c r="N9" s="273">
        <v>68.7</v>
      </c>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c r="IO9" s="274"/>
      <c r="IP9" s="274"/>
      <c r="IQ9" s="274"/>
      <c r="IR9" s="274"/>
    </row>
    <row r="10" spans="1:252" s="281" customFormat="1" ht="37.5">
      <c r="A10" s="276" t="s">
        <v>131</v>
      </c>
      <c r="B10" s="277" t="s">
        <v>359</v>
      </c>
      <c r="C10" s="278">
        <v>57535.892999999996</v>
      </c>
      <c r="D10" s="278">
        <v>394</v>
      </c>
      <c r="E10" s="278">
        <v>6192.29</v>
      </c>
      <c r="F10" s="278">
        <v>16</v>
      </c>
      <c r="G10" s="278">
        <v>88</v>
      </c>
      <c r="H10" s="278">
        <v>3730.5340000000001</v>
      </c>
      <c r="I10" s="278">
        <v>36</v>
      </c>
      <c r="J10" s="278">
        <v>42533</v>
      </c>
      <c r="K10" s="278">
        <v>1170.9749999999999</v>
      </c>
      <c r="L10" s="278"/>
      <c r="M10" s="278">
        <v>3306.3940000000002</v>
      </c>
      <c r="N10" s="278">
        <v>68.7</v>
      </c>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0"/>
      <c r="IM10" s="280"/>
      <c r="IN10" s="280"/>
      <c r="IO10" s="280"/>
      <c r="IP10" s="280"/>
      <c r="IQ10" s="280"/>
      <c r="IR10" s="280"/>
    </row>
    <row r="11" spans="1:252" s="281" customFormat="1">
      <c r="A11" s="282" t="s">
        <v>131</v>
      </c>
      <c r="B11" s="283" t="s">
        <v>360</v>
      </c>
      <c r="C11" s="284">
        <v>32658</v>
      </c>
      <c r="D11" s="284"/>
      <c r="E11" s="284"/>
      <c r="F11" s="284"/>
      <c r="G11" s="284"/>
      <c r="H11" s="284"/>
      <c r="I11" s="284"/>
      <c r="J11" s="284"/>
      <c r="K11" s="284">
        <v>32658</v>
      </c>
      <c r="L11" s="284"/>
      <c r="M11" s="284"/>
      <c r="N11" s="284"/>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c r="IH11" s="280"/>
      <c r="II11" s="280"/>
      <c r="IJ11" s="280"/>
      <c r="IK11" s="280"/>
      <c r="IL11" s="280"/>
      <c r="IM11" s="280"/>
      <c r="IN11" s="280"/>
      <c r="IO11" s="280"/>
      <c r="IP11" s="280"/>
      <c r="IQ11" s="280"/>
      <c r="IR11" s="280"/>
    </row>
    <row r="12" spans="1:252" s="281" customFormat="1">
      <c r="A12" s="285"/>
      <c r="B12" s="286"/>
      <c r="C12" s="287"/>
      <c r="D12" s="287"/>
      <c r="E12" s="287"/>
      <c r="F12" s="287"/>
      <c r="G12" s="287"/>
      <c r="H12" s="287"/>
      <c r="I12" s="287"/>
      <c r="J12" s="287"/>
      <c r="K12" s="287"/>
      <c r="L12" s="287"/>
      <c r="M12" s="287"/>
      <c r="N12" s="287"/>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c r="IH12" s="280"/>
      <c r="II12" s="280"/>
      <c r="IJ12" s="280"/>
      <c r="IK12" s="280"/>
      <c r="IL12" s="280"/>
      <c r="IM12" s="280"/>
      <c r="IN12" s="280"/>
      <c r="IO12" s="280"/>
      <c r="IP12" s="280"/>
      <c r="IQ12" s="280"/>
      <c r="IR12" s="280"/>
    </row>
    <row r="13" spans="1:252" s="281" customFormat="1">
      <c r="A13" s="285"/>
      <c r="B13" s="286"/>
      <c r="C13" s="287"/>
      <c r="D13" s="287"/>
      <c r="E13" s="287"/>
      <c r="F13" s="287"/>
      <c r="G13" s="287"/>
      <c r="H13" s="287"/>
      <c r="I13" s="287"/>
      <c r="J13" s="287"/>
      <c r="K13" s="287"/>
      <c r="L13" s="287"/>
      <c r="M13" s="287"/>
      <c r="N13" s="287"/>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280"/>
      <c r="EY13" s="280"/>
      <c r="EZ13" s="280"/>
      <c r="FA13" s="280"/>
      <c r="FB13" s="280"/>
      <c r="FC13" s="280"/>
      <c r="FD13" s="280"/>
      <c r="FE13" s="280"/>
      <c r="FF13" s="280"/>
      <c r="FG13" s="280"/>
      <c r="FH13" s="280"/>
      <c r="FI13" s="280"/>
      <c r="FJ13" s="280"/>
      <c r="FK13" s="280"/>
      <c r="FL13" s="280"/>
      <c r="FM13" s="280"/>
      <c r="FN13" s="280"/>
      <c r="FO13" s="280"/>
      <c r="FP13" s="280"/>
      <c r="FQ13" s="280"/>
      <c r="FR13" s="280"/>
      <c r="FS13" s="280"/>
      <c r="FT13" s="280"/>
      <c r="FU13" s="280"/>
      <c r="FV13" s="280"/>
      <c r="FW13" s="280"/>
      <c r="FX13" s="280"/>
      <c r="FY13" s="280"/>
      <c r="FZ13" s="280"/>
      <c r="GA13" s="280"/>
      <c r="GB13" s="280"/>
      <c r="GC13" s="280"/>
      <c r="GD13" s="280"/>
      <c r="GE13" s="280"/>
      <c r="GF13" s="280"/>
      <c r="GG13" s="280"/>
      <c r="GH13" s="280"/>
      <c r="GI13" s="280"/>
      <c r="GJ13" s="280"/>
      <c r="GK13" s="280"/>
      <c r="GL13" s="280"/>
      <c r="GM13" s="280"/>
      <c r="GN13" s="280"/>
      <c r="GO13" s="280"/>
      <c r="GP13" s="280"/>
      <c r="GQ13" s="280"/>
      <c r="GR13" s="280"/>
      <c r="GS13" s="280"/>
      <c r="GT13" s="280"/>
      <c r="GU13" s="280"/>
      <c r="GV13" s="280"/>
      <c r="GW13" s="280"/>
      <c r="GX13" s="280"/>
      <c r="GY13" s="280"/>
      <c r="GZ13" s="280"/>
      <c r="HA13" s="280"/>
      <c r="HB13" s="280"/>
      <c r="HC13" s="280"/>
      <c r="HD13" s="280"/>
      <c r="HE13" s="280"/>
      <c r="HF13" s="280"/>
      <c r="HG13" s="280"/>
      <c r="HH13" s="280"/>
      <c r="HI13" s="280"/>
      <c r="HJ13" s="280"/>
      <c r="HK13" s="280"/>
      <c r="HL13" s="280"/>
      <c r="HM13" s="280"/>
      <c r="HN13" s="280"/>
      <c r="HO13" s="280"/>
      <c r="HP13" s="280"/>
      <c r="HQ13" s="280"/>
      <c r="HR13" s="280"/>
      <c r="HS13" s="280"/>
      <c r="HT13" s="280"/>
      <c r="HU13" s="280"/>
      <c r="HV13" s="280"/>
      <c r="HW13" s="280"/>
      <c r="HX13" s="280"/>
      <c r="HY13" s="280"/>
      <c r="HZ13" s="280"/>
      <c r="IA13" s="280"/>
      <c r="IB13" s="280"/>
      <c r="IC13" s="280"/>
      <c r="ID13" s="280"/>
      <c r="IE13" s="280"/>
      <c r="IF13" s="280"/>
      <c r="IG13" s="280"/>
      <c r="IH13" s="280"/>
      <c r="II13" s="280"/>
      <c r="IJ13" s="280"/>
      <c r="IK13" s="280"/>
      <c r="IL13" s="280"/>
      <c r="IM13" s="280"/>
      <c r="IN13" s="280"/>
      <c r="IO13" s="280"/>
      <c r="IP13" s="280"/>
      <c r="IQ13" s="280"/>
      <c r="IR13" s="280"/>
    </row>
    <row r="14" spans="1:252" hidden="1">
      <c r="C14" s="264">
        <v>241746</v>
      </c>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c r="DT14" s="264"/>
      <c r="DU14" s="264"/>
      <c r="DV14" s="264"/>
      <c r="DW14" s="264"/>
      <c r="DX14" s="264"/>
      <c r="DY14" s="264"/>
      <c r="DZ14" s="264"/>
      <c r="EA14" s="264"/>
      <c r="EB14" s="264"/>
      <c r="EC14" s="264"/>
      <c r="ED14" s="264"/>
      <c r="EE14" s="264"/>
      <c r="EF14" s="264"/>
      <c r="EG14" s="264"/>
      <c r="EH14" s="264"/>
      <c r="EI14" s="264"/>
      <c r="EJ14" s="264"/>
      <c r="EK14" s="264"/>
      <c r="EL14" s="264"/>
      <c r="EM14" s="264"/>
      <c r="EN14" s="264"/>
      <c r="EO14" s="264"/>
      <c r="EP14" s="264"/>
      <c r="EQ14" s="264"/>
      <c r="ER14" s="264"/>
      <c r="ES14" s="264"/>
      <c r="ET14" s="264"/>
      <c r="EU14" s="264"/>
      <c r="EV14" s="264"/>
      <c r="EW14" s="264"/>
      <c r="EX14" s="264"/>
      <c r="EY14" s="264"/>
      <c r="EZ14" s="264"/>
      <c r="FA14" s="264"/>
      <c r="FB14" s="264"/>
      <c r="FC14" s="264"/>
      <c r="FD14" s="264"/>
      <c r="FE14" s="264"/>
      <c r="FF14" s="264"/>
      <c r="FG14" s="264"/>
      <c r="FH14" s="264"/>
      <c r="FI14" s="264"/>
      <c r="FJ14" s="264"/>
      <c r="FK14" s="264"/>
      <c r="FL14" s="264"/>
      <c r="FM14" s="264"/>
      <c r="FN14" s="264"/>
      <c r="FO14" s="264"/>
      <c r="FP14" s="264"/>
      <c r="FQ14" s="264"/>
      <c r="FR14" s="264"/>
      <c r="FS14" s="264"/>
      <c r="FT14" s="264"/>
      <c r="FU14" s="264"/>
      <c r="FV14" s="264"/>
      <c r="FW14" s="264"/>
      <c r="FX14" s="264"/>
      <c r="FY14" s="264"/>
      <c r="FZ14" s="264"/>
      <c r="GA14" s="264"/>
      <c r="GB14" s="264"/>
      <c r="GC14" s="264"/>
      <c r="GD14" s="264"/>
      <c r="GE14" s="264"/>
      <c r="GF14" s="264"/>
      <c r="GG14" s="264"/>
      <c r="GH14" s="264"/>
      <c r="GI14" s="264"/>
      <c r="GJ14" s="264"/>
      <c r="GK14" s="264"/>
      <c r="GL14" s="264"/>
      <c r="GM14" s="264"/>
      <c r="GN14" s="264"/>
      <c r="GO14" s="264"/>
      <c r="GP14" s="264"/>
      <c r="GQ14" s="264"/>
      <c r="GR14" s="264"/>
      <c r="GS14" s="264"/>
      <c r="GT14" s="264"/>
      <c r="GU14" s="264"/>
      <c r="GV14" s="264"/>
      <c r="GW14" s="264"/>
      <c r="GX14" s="264"/>
      <c r="GY14" s="264"/>
      <c r="GZ14" s="264"/>
      <c r="HA14" s="264"/>
      <c r="HB14" s="264"/>
      <c r="HC14" s="264"/>
      <c r="HD14" s="264"/>
      <c r="HE14" s="264"/>
      <c r="HF14" s="264"/>
      <c r="HG14" s="264"/>
      <c r="HH14" s="264"/>
      <c r="HI14" s="264"/>
      <c r="HJ14" s="264"/>
      <c r="HK14" s="264"/>
      <c r="HL14" s="264"/>
      <c r="HM14" s="264"/>
      <c r="HN14" s="264"/>
      <c r="HO14" s="264"/>
      <c r="HP14" s="264"/>
      <c r="HQ14" s="264"/>
      <c r="HR14" s="264"/>
      <c r="HS14" s="264"/>
      <c r="HT14" s="264"/>
      <c r="HU14" s="264"/>
      <c r="HV14" s="264"/>
      <c r="HW14" s="264"/>
      <c r="HX14" s="264"/>
      <c r="HY14" s="264"/>
      <c r="HZ14" s="264"/>
      <c r="IA14" s="264"/>
      <c r="IB14" s="264"/>
      <c r="IC14" s="264"/>
      <c r="ID14" s="264"/>
      <c r="IE14" s="264"/>
      <c r="IF14" s="264"/>
      <c r="IG14" s="264"/>
      <c r="IH14" s="264"/>
      <c r="II14" s="264"/>
      <c r="IJ14" s="264"/>
      <c r="IK14" s="264"/>
      <c r="IL14" s="264"/>
      <c r="IM14" s="264"/>
      <c r="IN14" s="264"/>
      <c r="IO14" s="264"/>
      <c r="IP14" s="264"/>
      <c r="IQ14" s="264"/>
      <c r="IR14" s="264"/>
    </row>
    <row r="15" spans="1:252" hidden="1">
      <c r="C15" s="264">
        <v>63235</v>
      </c>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264"/>
      <c r="EM15" s="264"/>
      <c r="EN15" s="264"/>
      <c r="EO15" s="264"/>
      <c r="EP15" s="264"/>
      <c r="EQ15" s="264"/>
      <c r="ER15" s="264"/>
      <c r="ES15" s="264"/>
      <c r="ET15" s="264"/>
      <c r="EU15" s="264"/>
      <c r="EV15" s="264"/>
      <c r="EW15" s="264"/>
      <c r="EX15" s="264"/>
      <c r="EY15" s="264"/>
      <c r="EZ15" s="264"/>
      <c r="FA15" s="264"/>
      <c r="FB15" s="264"/>
      <c r="FC15" s="264"/>
      <c r="FD15" s="264"/>
      <c r="FE15" s="264"/>
      <c r="FF15" s="264"/>
      <c r="FG15" s="264"/>
      <c r="FH15" s="264"/>
      <c r="FI15" s="264"/>
      <c r="FJ15" s="264"/>
      <c r="FK15" s="264"/>
      <c r="FL15" s="264"/>
      <c r="FM15" s="264"/>
      <c r="FN15" s="264"/>
      <c r="FO15" s="264"/>
      <c r="FP15" s="264"/>
      <c r="FQ15" s="264"/>
      <c r="FR15" s="264"/>
      <c r="FS15" s="264"/>
      <c r="FT15" s="264"/>
      <c r="FU15" s="264"/>
      <c r="FV15" s="264"/>
      <c r="FW15" s="264"/>
      <c r="FX15" s="264"/>
      <c r="FY15" s="264"/>
      <c r="FZ15" s="264"/>
      <c r="GA15" s="264"/>
      <c r="GB15" s="264"/>
      <c r="GC15" s="264"/>
      <c r="GD15" s="264"/>
      <c r="GE15" s="264"/>
      <c r="GF15" s="264"/>
      <c r="GG15" s="264"/>
      <c r="GH15" s="264"/>
      <c r="GI15" s="264"/>
      <c r="GJ15" s="264"/>
      <c r="GK15" s="264"/>
      <c r="GL15" s="264"/>
      <c r="GM15" s="264"/>
      <c r="GN15" s="264"/>
      <c r="GO15" s="264"/>
      <c r="GP15" s="264"/>
      <c r="GQ15" s="264"/>
      <c r="GR15" s="264"/>
      <c r="GS15" s="264"/>
      <c r="GT15" s="264"/>
      <c r="GU15" s="264"/>
      <c r="GV15" s="264"/>
      <c r="GW15" s="264"/>
      <c r="GX15" s="264"/>
      <c r="GY15" s="264"/>
      <c r="GZ15" s="264"/>
      <c r="HA15" s="264"/>
      <c r="HB15" s="264"/>
      <c r="HC15" s="264"/>
      <c r="HD15" s="264"/>
      <c r="HE15" s="264"/>
      <c r="HF15" s="264"/>
      <c r="HG15" s="264"/>
      <c r="HH15" s="264"/>
      <c r="HI15" s="264"/>
      <c r="HJ15" s="264"/>
      <c r="HK15" s="264"/>
      <c r="HL15" s="264"/>
      <c r="HM15" s="264"/>
      <c r="HN15" s="264"/>
      <c r="HO15" s="264"/>
      <c r="HP15" s="264"/>
      <c r="HQ15" s="264"/>
      <c r="HR15" s="264"/>
      <c r="HS15" s="264"/>
      <c r="HT15" s="264"/>
      <c r="HU15" s="264"/>
      <c r="HV15" s="264"/>
      <c r="HW15" s="264"/>
      <c r="HX15" s="264"/>
      <c r="HY15" s="264"/>
      <c r="HZ15" s="264"/>
      <c r="IA15" s="264"/>
      <c r="IB15" s="264"/>
      <c r="IC15" s="264"/>
      <c r="ID15" s="264"/>
      <c r="IE15" s="264"/>
      <c r="IF15" s="264"/>
      <c r="IG15" s="264"/>
      <c r="IH15" s="264"/>
      <c r="II15" s="264"/>
      <c r="IJ15" s="264"/>
      <c r="IK15" s="264"/>
      <c r="IL15" s="264"/>
      <c r="IM15" s="264"/>
      <c r="IN15" s="264"/>
      <c r="IO15" s="264"/>
      <c r="IP15" s="264"/>
      <c r="IQ15" s="264"/>
      <c r="IR15" s="264"/>
    </row>
    <row r="16" spans="1:252" hidden="1">
      <c r="C16" s="264">
        <v>12635</v>
      </c>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64"/>
      <c r="DL16" s="264"/>
      <c r="DM16" s="264"/>
      <c r="DN16" s="264"/>
      <c r="DO16" s="264"/>
      <c r="DP16" s="264"/>
      <c r="DQ16" s="264"/>
      <c r="DR16" s="264"/>
      <c r="DS16" s="264"/>
      <c r="DT16" s="264"/>
      <c r="DU16" s="264"/>
      <c r="DV16" s="264"/>
      <c r="DW16" s="264"/>
      <c r="DX16" s="264"/>
      <c r="DY16" s="264"/>
      <c r="DZ16" s="264"/>
      <c r="EA16" s="264"/>
      <c r="EB16" s="264"/>
      <c r="EC16" s="264"/>
      <c r="ED16" s="264"/>
      <c r="EE16" s="264"/>
      <c r="EF16" s="264"/>
      <c r="EG16" s="264"/>
      <c r="EH16" s="264"/>
      <c r="EI16" s="264"/>
      <c r="EJ16" s="264"/>
      <c r="EK16" s="264"/>
      <c r="EL16" s="264"/>
      <c r="EM16" s="264"/>
      <c r="EN16" s="264"/>
      <c r="EO16" s="264"/>
      <c r="EP16" s="264"/>
      <c r="EQ16" s="264"/>
      <c r="ER16" s="264"/>
      <c r="ES16" s="264"/>
      <c r="ET16" s="264"/>
      <c r="EU16" s="264"/>
      <c r="EV16" s="264"/>
      <c r="EW16" s="264"/>
      <c r="EX16" s="264"/>
      <c r="EY16" s="264"/>
      <c r="EZ16" s="264"/>
      <c r="FA16" s="264"/>
      <c r="FB16" s="264"/>
      <c r="FC16" s="264"/>
      <c r="FD16" s="264"/>
      <c r="FE16" s="264"/>
      <c r="FF16" s="264"/>
      <c r="FG16" s="264"/>
      <c r="FH16" s="264"/>
      <c r="FI16" s="264"/>
      <c r="FJ16" s="264"/>
      <c r="FK16" s="264"/>
      <c r="FL16" s="264"/>
      <c r="FM16" s="264"/>
      <c r="FN16" s="264"/>
      <c r="FO16" s="264"/>
      <c r="FP16" s="264"/>
      <c r="FQ16" s="264"/>
      <c r="FR16" s="264"/>
      <c r="FS16" s="264"/>
      <c r="FT16" s="264"/>
      <c r="FU16" s="264"/>
      <c r="FV16" s="264"/>
      <c r="FW16" s="264"/>
      <c r="FX16" s="264"/>
      <c r="FY16" s="264"/>
      <c r="FZ16" s="264"/>
      <c r="GA16" s="264"/>
      <c r="GB16" s="264"/>
      <c r="GC16" s="264"/>
      <c r="GD16" s="264"/>
      <c r="GE16" s="264"/>
      <c r="GF16" s="264"/>
      <c r="GG16" s="264"/>
      <c r="GH16" s="264"/>
      <c r="GI16" s="264"/>
      <c r="GJ16" s="264"/>
      <c r="GK16" s="264"/>
      <c r="GL16" s="264"/>
      <c r="GM16" s="264"/>
      <c r="GN16" s="264"/>
      <c r="GO16" s="264"/>
      <c r="GP16" s="264"/>
      <c r="GQ16" s="264"/>
      <c r="GR16" s="264"/>
      <c r="GS16" s="264"/>
      <c r="GT16" s="264"/>
      <c r="GU16" s="264"/>
      <c r="GV16" s="264"/>
      <c r="GW16" s="264"/>
      <c r="GX16" s="264"/>
      <c r="GY16" s="264"/>
      <c r="GZ16" s="264"/>
      <c r="HA16" s="264"/>
      <c r="HB16" s="264"/>
      <c r="HC16" s="264"/>
      <c r="HD16" s="264"/>
      <c r="HE16" s="264"/>
      <c r="HF16" s="264"/>
      <c r="HG16" s="264"/>
      <c r="HH16" s="264"/>
      <c r="HI16" s="264"/>
      <c r="HJ16" s="264"/>
      <c r="HK16" s="264"/>
      <c r="HL16" s="264"/>
      <c r="HM16" s="264"/>
      <c r="HN16" s="264"/>
      <c r="HO16" s="264"/>
      <c r="HP16" s="264"/>
      <c r="HQ16" s="264"/>
      <c r="HR16" s="264"/>
      <c r="HS16" s="264"/>
      <c r="HT16" s="264"/>
      <c r="HU16" s="264"/>
      <c r="HV16" s="264"/>
      <c r="HW16" s="264"/>
      <c r="HX16" s="264"/>
      <c r="HY16" s="264"/>
      <c r="HZ16" s="264"/>
      <c r="IA16" s="264"/>
      <c r="IB16" s="264"/>
      <c r="IC16" s="264"/>
      <c r="ID16" s="264"/>
      <c r="IE16" s="264"/>
      <c r="IF16" s="264"/>
      <c r="IG16" s="264"/>
      <c r="IH16" s="264"/>
      <c r="II16" s="264"/>
      <c r="IJ16" s="264"/>
      <c r="IK16" s="264"/>
      <c r="IL16" s="264"/>
      <c r="IM16" s="264"/>
      <c r="IN16" s="264"/>
      <c r="IO16" s="264"/>
      <c r="IP16" s="264"/>
      <c r="IQ16" s="264"/>
      <c r="IR16" s="264"/>
    </row>
    <row r="17" spans="3:252" hidden="1">
      <c r="C17" s="264">
        <v>110</v>
      </c>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c r="DD17" s="264"/>
      <c r="DE17" s="264"/>
      <c r="DF17" s="264"/>
      <c r="DG17" s="264"/>
      <c r="DH17" s="264"/>
      <c r="DI17" s="264"/>
      <c r="DJ17" s="264"/>
      <c r="DK17" s="264"/>
      <c r="DL17" s="264"/>
      <c r="DM17" s="264"/>
      <c r="DN17" s="264"/>
      <c r="DO17" s="264"/>
      <c r="DP17" s="264"/>
      <c r="DQ17" s="264"/>
      <c r="DR17" s="264"/>
      <c r="DS17" s="264"/>
      <c r="DT17" s="264"/>
      <c r="DU17" s="264"/>
      <c r="DV17" s="264"/>
      <c r="DW17" s="264"/>
      <c r="DX17" s="264"/>
      <c r="DY17" s="264"/>
      <c r="DZ17" s="264"/>
      <c r="EA17" s="264"/>
      <c r="EB17" s="264"/>
      <c r="EC17" s="264"/>
      <c r="ED17" s="264"/>
      <c r="EE17" s="264"/>
      <c r="EF17" s="264"/>
      <c r="EG17" s="264"/>
      <c r="EH17" s="264"/>
      <c r="EI17" s="264"/>
      <c r="EJ17" s="264"/>
      <c r="EK17" s="264"/>
      <c r="EL17" s="264"/>
      <c r="EM17" s="264"/>
      <c r="EN17" s="264"/>
      <c r="EO17" s="264"/>
      <c r="EP17" s="264"/>
      <c r="EQ17" s="264"/>
      <c r="ER17" s="264"/>
      <c r="ES17" s="264"/>
      <c r="ET17" s="264"/>
      <c r="EU17" s="264"/>
      <c r="EV17" s="264"/>
      <c r="EW17" s="264"/>
      <c r="EX17" s="264"/>
      <c r="EY17" s="264"/>
      <c r="EZ17" s="264"/>
      <c r="FA17" s="264"/>
      <c r="FB17" s="264"/>
      <c r="FC17" s="264"/>
      <c r="FD17" s="264"/>
      <c r="FE17" s="264"/>
      <c r="FF17" s="264"/>
      <c r="FG17" s="264"/>
      <c r="FH17" s="264"/>
      <c r="FI17" s="264"/>
      <c r="FJ17" s="264"/>
      <c r="FK17" s="264"/>
      <c r="FL17" s="264"/>
      <c r="FM17" s="264"/>
      <c r="FN17" s="264"/>
      <c r="FO17" s="264"/>
      <c r="FP17" s="264"/>
      <c r="FQ17" s="264"/>
      <c r="FR17" s="264"/>
      <c r="FS17" s="264"/>
      <c r="FT17" s="264"/>
      <c r="FU17" s="264"/>
      <c r="FV17" s="264"/>
      <c r="FW17" s="264"/>
      <c r="FX17" s="264"/>
      <c r="FY17" s="264"/>
      <c r="FZ17" s="264"/>
      <c r="GA17" s="264"/>
      <c r="GB17" s="264"/>
      <c r="GC17" s="264"/>
      <c r="GD17" s="264"/>
      <c r="GE17" s="264"/>
      <c r="GF17" s="264"/>
      <c r="GG17" s="264"/>
      <c r="GH17" s="264"/>
      <c r="GI17" s="264"/>
      <c r="GJ17" s="264"/>
      <c r="GK17" s="264"/>
      <c r="GL17" s="264"/>
      <c r="GM17" s="264"/>
      <c r="GN17" s="264"/>
      <c r="GO17" s="264"/>
      <c r="GP17" s="264"/>
      <c r="GQ17" s="264"/>
      <c r="GR17" s="264"/>
      <c r="GS17" s="264"/>
      <c r="GT17" s="264"/>
      <c r="GU17" s="264"/>
      <c r="GV17" s="264"/>
      <c r="GW17" s="264"/>
      <c r="GX17" s="264"/>
      <c r="GY17" s="264"/>
      <c r="GZ17" s="264"/>
      <c r="HA17" s="264"/>
      <c r="HB17" s="264"/>
      <c r="HC17" s="264"/>
      <c r="HD17" s="264"/>
      <c r="HE17" s="264"/>
      <c r="HF17" s="264"/>
      <c r="HG17" s="264"/>
      <c r="HH17" s="264"/>
      <c r="HI17" s="264"/>
      <c r="HJ17" s="264"/>
      <c r="HK17" s="264"/>
      <c r="HL17" s="264"/>
      <c r="HM17" s="264"/>
      <c r="HN17" s="264"/>
      <c r="HO17" s="264"/>
      <c r="HP17" s="264"/>
      <c r="HQ17" s="264"/>
      <c r="HR17" s="264"/>
      <c r="HS17" s="264"/>
      <c r="HT17" s="264"/>
      <c r="HU17" s="264"/>
      <c r="HV17" s="264"/>
      <c r="HW17" s="264"/>
      <c r="HX17" s="264"/>
      <c r="HY17" s="264"/>
      <c r="HZ17" s="264"/>
      <c r="IA17" s="264"/>
      <c r="IB17" s="264"/>
      <c r="IC17" s="264"/>
      <c r="ID17" s="264"/>
      <c r="IE17" s="264"/>
      <c r="IF17" s="264"/>
      <c r="IG17" s="264"/>
      <c r="IH17" s="264"/>
      <c r="II17" s="264"/>
      <c r="IJ17" s="264"/>
      <c r="IK17" s="264"/>
      <c r="IL17" s="264"/>
      <c r="IM17" s="264"/>
      <c r="IN17" s="264"/>
      <c r="IO17" s="264"/>
      <c r="IP17" s="264"/>
      <c r="IQ17" s="264"/>
      <c r="IR17" s="264"/>
    </row>
    <row r="18" spans="3:252" hidden="1">
      <c r="C18" s="264">
        <v>1004</v>
      </c>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c r="DD18" s="264"/>
      <c r="DE18" s="264"/>
      <c r="DF18" s="264"/>
      <c r="DG18" s="264"/>
      <c r="DH18" s="264"/>
      <c r="DI18" s="264"/>
      <c r="DJ18" s="264"/>
      <c r="DK18" s="264"/>
      <c r="DL18" s="264"/>
      <c r="DM18" s="264"/>
      <c r="DN18" s="264"/>
      <c r="DO18" s="264"/>
      <c r="DP18" s="264"/>
      <c r="DQ18" s="264"/>
      <c r="DR18" s="264"/>
      <c r="DS18" s="264"/>
      <c r="DT18" s="264"/>
      <c r="DU18" s="264"/>
      <c r="DV18" s="264"/>
      <c r="DW18" s="264"/>
      <c r="DX18" s="264"/>
      <c r="DY18" s="264"/>
      <c r="DZ18" s="264"/>
      <c r="EA18" s="264"/>
      <c r="EB18" s="264"/>
      <c r="EC18" s="264"/>
      <c r="ED18" s="264"/>
      <c r="EE18" s="264"/>
      <c r="EF18" s="264"/>
      <c r="EG18" s="264"/>
      <c r="EH18" s="264"/>
      <c r="EI18" s="264"/>
      <c r="EJ18" s="264"/>
      <c r="EK18" s="264"/>
      <c r="EL18" s="264"/>
      <c r="EM18" s="264"/>
      <c r="EN18" s="264"/>
      <c r="EO18" s="264"/>
      <c r="EP18" s="264"/>
      <c r="EQ18" s="264"/>
      <c r="ER18" s="264"/>
      <c r="ES18" s="264"/>
      <c r="ET18" s="264"/>
      <c r="EU18" s="264"/>
      <c r="EV18" s="264"/>
      <c r="EW18" s="264"/>
      <c r="EX18" s="264"/>
      <c r="EY18" s="264"/>
      <c r="EZ18" s="264"/>
      <c r="FA18" s="264"/>
      <c r="FB18" s="264"/>
      <c r="FC18" s="264"/>
      <c r="FD18" s="264"/>
      <c r="FE18" s="264"/>
      <c r="FF18" s="264"/>
      <c r="FG18" s="264"/>
      <c r="FH18" s="264"/>
      <c r="FI18" s="264"/>
      <c r="FJ18" s="264"/>
      <c r="FK18" s="264"/>
      <c r="FL18" s="264"/>
      <c r="FM18" s="264"/>
      <c r="FN18" s="264"/>
      <c r="FO18" s="264"/>
      <c r="FP18" s="264"/>
      <c r="FQ18" s="264"/>
      <c r="FR18" s="264"/>
      <c r="FS18" s="264"/>
      <c r="FT18" s="264"/>
      <c r="FU18" s="264"/>
      <c r="FV18" s="264"/>
      <c r="FW18" s="264"/>
      <c r="FX18" s="264"/>
      <c r="FY18" s="264"/>
      <c r="FZ18" s="264"/>
      <c r="GA18" s="264"/>
      <c r="GB18" s="264"/>
      <c r="GC18" s="264"/>
      <c r="GD18" s="264"/>
      <c r="GE18" s="264"/>
      <c r="GF18" s="264"/>
      <c r="GG18" s="264"/>
      <c r="GH18" s="264"/>
      <c r="GI18" s="264"/>
      <c r="GJ18" s="264"/>
      <c r="GK18" s="264"/>
      <c r="GL18" s="264"/>
      <c r="GM18" s="264"/>
      <c r="GN18" s="264"/>
      <c r="GO18" s="264"/>
      <c r="GP18" s="264"/>
      <c r="GQ18" s="264"/>
      <c r="GR18" s="264"/>
      <c r="GS18" s="264"/>
      <c r="GT18" s="264"/>
      <c r="GU18" s="264"/>
      <c r="GV18" s="264"/>
      <c r="GW18" s="264"/>
      <c r="GX18" s="264"/>
      <c r="GY18" s="264"/>
      <c r="GZ18" s="264"/>
      <c r="HA18" s="264"/>
      <c r="HB18" s="264"/>
      <c r="HC18" s="264"/>
      <c r="HD18" s="264"/>
      <c r="HE18" s="264"/>
      <c r="HF18" s="264"/>
      <c r="HG18" s="264"/>
      <c r="HH18" s="264"/>
      <c r="HI18" s="264"/>
      <c r="HJ18" s="264"/>
      <c r="HK18" s="264"/>
      <c r="HL18" s="264"/>
      <c r="HM18" s="264"/>
      <c r="HN18" s="264"/>
      <c r="HO18" s="264"/>
      <c r="HP18" s="264"/>
      <c r="HQ18" s="264"/>
      <c r="HR18" s="264"/>
      <c r="HS18" s="264"/>
      <c r="HT18" s="264"/>
      <c r="HU18" s="264"/>
      <c r="HV18" s="264"/>
      <c r="HW18" s="264"/>
      <c r="HX18" s="264"/>
      <c r="HY18" s="264"/>
      <c r="HZ18" s="264"/>
      <c r="IA18" s="264"/>
      <c r="IB18" s="264"/>
      <c r="IC18" s="264"/>
      <c r="ID18" s="264"/>
      <c r="IE18" s="264"/>
      <c r="IF18" s="264"/>
      <c r="IG18" s="264"/>
      <c r="IH18" s="264"/>
      <c r="II18" s="264"/>
      <c r="IJ18" s="264"/>
      <c r="IK18" s="264"/>
      <c r="IL18" s="264"/>
      <c r="IM18" s="264"/>
      <c r="IN18" s="264"/>
      <c r="IO18" s="264"/>
      <c r="IP18" s="264"/>
      <c r="IQ18" s="264"/>
      <c r="IR18" s="264"/>
    </row>
  </sheetData>
  <mergeCells count="4">
    <mergeCell ref="K1:N1"/>
    <mergeCell ref="A2:N2"/>
    <mergeCell ref="A3:N3"/>
    <mergeCell ref="K4:N4"/>
  </mergeCells>
  <pageMargins left="0.70866141732283472" right="0.11811023622047245" top="0.35433070866141736"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5"/>
  <sheetViews>
    <sheetView zoomScale="85" zoomScaleNormal="85" workbookViewId="0">
      <selection activeCell="A4" sqref="A4"/>
    </sheetView>
  </sheetViews>
  <sheetFormatPr defaultRowHeight="15.75"/>
  <cols>
    <col min="1" max="1" width="6.7109375" style="288" customWidth="1"/>
    <col min="2" max="2" width="45.28515625" style="289" customWidth="1"/>
    <col min="3" max="3" width="18.85546875" style="290" customWidth="1"/>
    <col min="4" max="5" width="27.5703125" style="288" customWidth="1"/>
    <col min="6" max="6" width="17.7109375" style="289" customWidth="1"/>
    <col min="7" max="249" width="9.140625" style="289"/>
    <col min="250" max="250" width="6.7109375" style="289" customWidth="1"/>
    <col min="251" max="251" width="45.28515625" style="289" customWidth="1"/>
    <col min="252" max="252" width="18.85546875" style="289" customWidth="1"/>
    <col min="253" max="254" width="27.5703125" style="289" customWidth="1"/>
    <col min="255" max="255" width="17.7109375" style="289" customWidth="1"/>
    <col min="256" max="257" width="9.140625" style="289"/>
    <col min="258" max="258" width="18.7109375" style="289" customWidth="1"/>
    <col min="259" max="260" width="9.140625" style="289"/>
    <col min="261" max="261" width="18.5703125" style="289" customWidth="1"/>
    <col min="262" max="262" width="21.140625" style="289" customWidth="1"/>
    <col min="263" max="505" width="9.140625" style="289"/>
    <col min="506" max="506" width="6.7109375" style="289" customWidth="1"/>
    <col min="507" max="507" width="45.28515625" style="289" customWidth="1"/>
    <col min="508" max="508" width="18.85546875" style="289" customWidth="1"/>
    <col min="509" max="510" width="27.5703125" style="289" customWidth="1"/>
    <col min="511" max="511" width="17.7109375" style="289" customWidth="1"/>
    <col min="512" max="513" width="9.140625" style="289"/>
    <col min="514" max="514" width="18.7109375" style="289" customWidth="1"/>
    <col min="515" max="516" width="9.140625" style="289"/>
    <col min="517" max="517" width="18.5703125" style="289" customWidth="1"/>
    <col min="518" max="518" width="21.140625" style="289" customWidth="1"/>
    <col min="519" max="761" width="9.140625" style="289"/>
    <col min="762" max="762" width="6.7109375" style="289" customWidth="1"/>
    <col min="763" max="763" width="45.28515625" style="289" customWidth="1"/>
    <col min="764" max="764" width="18.85546875" style="289" customWidth="1"/>
    <col min="765" max="766" width="27.5703125" style="289" customWidth="1"/>
    <col min="767" max="767" width="17.7109375" style="289" customWidth="1"/>
    <col min="768" max="769" width="9.140625" style="289"/>
    <col min="770" max="770" width="18.7109375" style="289" customWidth="1"/>
    <col min="771" max="772" width="9.140625" style="289"/>
    <col min="773" max="773" width="18.5703125" style="289" customWidth="1"/>
    <col min="774" max="774" width="21.140625" style="289" customWidth="1"/>
    <col min="775" max="1017" width="9.140625" style="289"/>
    <col min="1018" max="1018" width="6.7109375" style="289" customWidth="1"/>
    <col min="1019" max="1019" width="45.28515625" style="289" customWidth="1"/>
    <col min="1020" max="1020" width="18.85546875" style="289" customWidth="1"/>
    <col min="1021" max="1022" width="27.5703125" style="289" customWidth="1"/>
    <col min="1023" max="1023" width="17.7109375" style="289" customWidth="1"/>
    <col min="1024" max="1025" width="9.140625" style="289"/>
    <col min="1026" max="1026" width="18.7109375" style="289" customWidth="1"/>
    <col min="1027" max="1028" width="9.140625" style="289"/>
    <col min="1029" max="1029" width="18.5703125" style="289" customWidth="1"/>
    <col min="1030" max="1030" width="21.140625" style="289" customWidth="1"/>
    <col min="1031" max="1273" width="9.140625" style="289"/>
    <col min="1274" max="1274" width="6.7109375" style="289" customWidth="1"/>
    <col min="1275" max="1275" width="45.28515625" style="289" customWidth="1"/>
    <col min="1276" max="1276" width="18.85546875" style="289" customWidth="1"/>
    <col min="1277" max="1278" width="27.5703125" style="289" customWidth="1"/>
    <col min="1279" max="1279" width="17.7109375" style="289" customWidth="1"/>
    <col min="1280" max="1281" width="9.140625" style="289"/>
    <col min="1282" max="1282" width="18.7109375" style="289" customWidth="1"/>
    <col min="1283" max="1284" width="9.140625" style="289"/>
    <col min="1285" max="1285" width="18.5703125" style="289" customWidth="1"/>
    <col min="1286" max="1286" width="21.140625" style="289" customWidth="1"/>
    <col min="1287" max="1529" width="9.140625" style="289"/>
    <col min="1530" max="1530" width="6.7109375" style="289" customWidth="1"/>
    <col min="1531" max="1531" width="45.28515625" style="289" customWidth="1"/>
    <col min="1532" max="1532" width="18.85546875" style="289" customWidth="1"/>
    <col min="1533" max="1534" width="27.5703125" style="289" customWidth="1"/>
    <col min="1535" max="1535" width="17.7109375" style="289" customWidth="1"/>
    <col min="1536" max="1537" width="9.140625" style="289"/>
    <col min="1538" max="1538" width="18.7109375" style="289" customWidth="1"/>
    <col min="1539" max="1540" width="9.140625" style="289"/>
    <col min="1541" max="1541" width="18.5703125" style="289" customWidth="1"/>
    <col min="1542" max="1542" width="21.140625" style="289" customWidth="1"/>
    <col min="1543" max="1785" width="9.140625" style="289"/>
    <col min="1786" max="1786" width="6.7109375" style="289" customWidth="1"/>
    <col min="1787" max="1787" width="45.28515625" style="289" customWidth="1"/>
    <col min="1788" max="1788" width="18.85546875" style="289" customWidth="1"/>
    <col min="1789" max="1790" width="27.5703125" style="289" customWidth="1"/>
    <col min="1791" max="1791" width="17.7109375" style="289" customWidth="1"/>
    <col min="1792" max="1793" width="9.140625" style="289"/>
    <col min="1794" max="1794" width="18.7109375" style="289" customWidth="1"/>
    <col min="1795" max="1796" width="9.140625" style="289"/>
    <col min="1797" max="1797" width="18.5703125" style="289" customWidth="1"/>
    <col min="1798" max="1798" width="21.140625" style="289" customWidth="1"/>
    <col min="1799" max="2041" width="9.140625" style="289"/>
    <col min="2042" max="2042" width="6.7109375" style="289" customWidth="1"/>
    <col min="2043" max="2043" width="45.28515625" style="289" customWidth="1"/>
    <col min="2044" max="2044" width="18.85546875" style="289" customWidth="1"/>
    <col min="2045" max="2046" width="27.5703125" style="289" customWidth="1"/>
    <col min="2047" max="2047" width="17.7109375" style="289" customWidth="1"/>
    <col min="2048" max="2049" width="9.140625" style="289"/>
    <col min="2050" max="2050" width="18.7109375" style="289" customWidth="1"/>
    <col min="2051" max="2052" width="9.140625" style="289"/>
    <col min="2053" max="2053" width="18.5703125" style="289" customWidth="1"/>
    <col min="2054" max="2054" width="21.140625" style="289" customWidth="1"/>
    <col min="2055" max="2297" width="9.140625" style="289"/>
    <col min="2298" max="2298" width="6.7109375" style="289" customWidth="1"/>
    <col min="2299" max="2299" width="45.28515625" style="289" customWidth="1"/>
    <col min="2300" max="2300" width="18.85546875" style="289" customWidth="1"/>
    <col min="2301" max="2302" width="27.5703125" style="289" customWidth="1"/>
    <col min="2303" max="2303" width="17.7109375" style="289" customWidth="1"/>
    <col min="2304" max="2305" width="9.140625" style="289"/>
    <col min="2306" max="2306" width="18.7109375" style="289" customWidth="1"/>
    <col min="2307" max="2308" width="9.140625" style="289"/>
    <col min="2309" max="2309" width="18.5703125" style="289" customWidth="1"/>
    <col min="2310" max="2310" width="21.140625" style="289" customWidth="1"/>
    <col min="2311" max="2553" width="9.140625" style="289"/>
    <col min="2554" max="2554" width="6.7109375" style="289" customWidth="1"/>
    <col min="2555" max="2555" width="45.28515625" style="289" customWidth="1"/>
    <col min="2556" max="2556" width="18.85546875" style="289" customWidth="1"/>
    <col min="2557" max="2558" width="27.5703125" style="289" customWidth="1"/>
    <col min="2559" max="2559" width="17.7109375" style="289" customWidth="1"/>
    <col min="2560" max="2561" width="9.140625" style="289"/>
    <col min="2562" max="2562" width="18.7109375" style="289" customWidth="1"/>
    <col min="2563" max="2564" width="9.140625" style="289"/>
    <col min="2565" max="2565" width="18.5703125" style="289" customWidth="1"/>
    <col min="2566" max="2566" width="21.140625" style="289" customWidth="1"/>
    <col min="2567" max="2809" width="9.140625" style="289"/>
    <col min="2810" max="2810" width="6.7109375" style="289" customWidth="1"/>
    <col min="2811" max="2811" width="45.28515625" style="289" customWidth="1"/>
    <col min="2812" max="2812" width="18.85546875" style="289" customWidth="1"/>
    <col min="2813" max="2814" width="27.5703125" style="289" customWidth="1"/>
    <col min="2815" max="2815" width="17.7109375" style="289" customWidth="1"/>
    <col min="2816" max="2817" width="9.140625" style="289"/>
    <col min="2818" max="2818" width="18.7109375" style="289" customWidth="1"/>
    <col min="2819" max="2820" width="9.140625" style="289"/>
    <col min="2821" max="2821" width="18.5703125" style="289" customWidth="1"/>
    <col min="2822" max="2822" width="21.140625" style="289" customWidth="1"/>
    <col min="2823" max="3065" width="9.140625" style="289"/>
    <col min="3066" max="3066" width="6.7109375" style="289" customWidth="1"/>
    <col min="3067" max="3067" width="45.28515625" style="289" customWidth="1"/>
    <col min="3068" max="3068" width="18.85546875" style="289" customWidth="1"/>
    <col min="3069" max="3070" width="27.5703125" style="289" customWidth="1"/>
    <col min="3071" max="3071" width="17.7109375" style="289" customWidth="1"/>
    <col min="3072" max="3073" width="9.140625" style="289"/>
    <col min="3074" max="3074" width="18.7109375" style="289" customWidth="1"/>
    <col min="3075" max="3076" width="9.140625" style="289"/>
    <col min="3077" max="3077" width="18.5703125" style="289" customWidth="1"/>
    <col min="3078" max="3078" width="21.140625" style="289" customWidth="1"/>
    <col min="3079" max="3321" width="9.140625" style="289"/>
    <col min="3322" max="3322" width="6.7109375" style="289" customWidth="1"/>
    <col min="3323" max="3323" width="45.28515625" style="289" customWidth="1"/>
    <col min="3324" max="3324" width="18.85546875" style="289" customWidth="1"/>
    <col min="3325" max="3326" width="27.5703125" style="289" customWidth="1"/>
    <col min="3327" max="3327" width="17.7109375" style="289" customWidth="1"/>
    <col min="3328" max="3329" width="9.140625" style="289"/>
    <col min="3330" max="3330" width="18.7109375" style="289" customWidth="1"/>
    <col min="3331" max="3332" width="9.140625" style="289"/>
    <col min="3333" max="3333" width="18.5703125" style="289" customWidth="1"/>
    <col min="3334" max="3334" width="21.140625" style="289" customWidth="1"/>
    <col min="3335" max="3577" width="9.140625" style="289"/>
    <col min="3578" max="3578" width="6.7109375" style="289" customWidth="1"/>
    <col min="3579" max="3579" width="45.28515625" style="289" customWidth="1"/>
    <col min="3580" max="3580" width="18.85546875" style="289" customWidth="1"/>
    <col min="3581" max="3582" width="27.5703125" style="289" customWidth="1"/>
    <col min="3583" max="3583" width="17.7109375" style="289" customWidth="1"/>
    <col min="3584" max="3585" width="9.140625" style="289"/>
    <col min="3586" max="3586" width="18.7109375" style="289" customWidth="1"/>
    <col min="3587" max="3588" width="9.140625" style="289"/>
    <col min="3589" max="3589" width="18.5703125" style="289" customWidth="1"/>
    <col min="3590" max="3590" width="21.140625" style="289" customWidth="1"/>
    <col min="3591" max="3833" width="9.140625" style="289"/>
    <col min="3834" max="3834" width="6.7109375" style="289" customWidth="1"/>
    <col min="3835" max="3835" width="45.28515625" style="289" customWidth="1"/>
    <col min="3836" max="3836" width="18.85546875" style="289" customWidth="1"/>
    <col min="3837" max="3838" width="27.5703125" style="289" customWidth="1"/>
    <col min="3839" max="3839" width="17.7109375" style="289" customWidth="1"/>
    <col min="3840" max="3841" width="9.140625" style="289"/>
    <col min="3842" max="3842" width="18.7109375" style="289" customWidth="1"/>
    <col min="3843" max="3844" width="9.140625" style="289"/>
    <col min="3845" max="3845" width="18.5703125" style="289" customWidth="1"/>
    <col min="3846" max="3846" width="21.140625" style="289" customWidth="1"/>
    <col min="3847" max="4089" width="9.140625" style="289"/>
    <col min="4090" max="4090" width="6.7109375" style="289" customWidth="1"/>
    <col min="4091" max="4091" width="45.28515625" style="289" customWidth="1"/>
    <col min="4092" max="4092" width="18.85546875" style="289" customWidth="1"/>
    <col min="4093" max="4094" width="27.5703125" style="289" customWidth="1"/>
    <col min="4095" max="4095" width="17.7109375" style="289" customWidth="1"/>
    <col min="4096" max="4097" width="9.140625" style="289"/>
    <col min="4098" max="4098" width="18.7109375" style="289" customWidth="1"/>
    <col min="4099" max="4100" width="9.140625" style="289"/>
    <col min="4101" max="4101" width="18.5703125" style="289" customWidth="1"/>
    <col min="4102" max="4102" width="21.140625" style="289" customWidth="1"/>
    <col min="4103" max="4345" width="9.140625" style="289"/>
    <col min="4346" max="4346" width="6.7109375" style="289" customWidth="1"/>
    <col min="4347" max="4347" width="45.28515625" style="289" customWidth="1"/>
    <col min="4348" max="4348" width="18.85546875" style="289" customWidth="1"/>
    <col min="4349" max="4350" width="27.5703125" style="289" customWidth="1"/>
    <col min="4351" max="4351" width="17.7109375" style="289" customWidth="1"/>
    <col min="4352" max="4353" width="9.140625" style="289"/>
    <col min="4354" max="4354" width="18.7109375" style="289" customWidth="1"/>
    <col min="4355" max="4356" width="9.140625" style="289"/>
    <col min="4357" max="4357" width="18.5703125" style="289" customWidth="1"/>
    <col min="4358" max="4358" width="21.140625" style="289" customWidth="1"/>
    <col min="4359" max="4601" width="9.140625" style="289"/>
    <col min="4602" max="4602" width="6.7109375" style="289" customWidth="1"/>
    <col min="4603" max="4603" width="45.28515625" style="289" customWidth="1"/>
    <col min="4604" max="4604" width="18.85546875" style="289" customWidth="1"/>
    <col min="4605" max="4606" width="27.5703125" style="289" customWidth="1"/>
    <col min="4607" max="4607" width="17.7109375" style="289" customWidth="1"/>
    <col min="4608" max="4609" width="9.140625" style="289"/>
    <col min="4610" max="4610" width="18.7109375" style="289" customWidth="1"/>
    <col min="4611" max="4612" width="9.140625" style="289"/>
    <col min="4613" max="4613" width="18.5703125" style="289" customWidth="1"/>
    <col min="4614" max="4614" width="21.140625" style="289" customWidth="1"/>
    <col min="4615" max="4857" width="9.140625" style="289"/>
    <col min="4858" max="4858" width="6.7109375" style="289" customWidth="1"/>
    <col min="4859" max="4859" width="45.28515625" style="289" customWidth="1"/>
    <col min="4860" max="4860" width="18.85546875" style="289" customWidth="1"/>
    <col min="4861" max="4862" width="27.5703125" style="289" customWidth="1"/>
    <col min="4863" max="4863" width="17.7109375" style="289" customWidth="1"/>
    <col min="4864" max="4865" width="9.140625" style="289"/>
    <col min="4866" max="4866" width="18.7109375" style="289" customWidth="1"/>
    <col min="4867" max="4868" width="9.140625" style="289"/>
    <col min="4869" max="4869" width="18.5703125" style="289" customWidth="1"/>
    <col min="4870" max="4870" width="21.140625" style="289" customWidth="1"/>
    <col min="4871" max="5113" width="9.140625" style="289"/>
    <col min="5114" max="5114" width="6.7109375" style="289" customWidth="1"/>
    <col min="5115" max="5115" width="45.28515625" style="289" customWidth="1"/>
    <col min="5116" max="5116" width="18.85546875" style="289" customWidth="1"/>
    <col min="5117" max="5118" width="27.5703125" style="289" customWidth="1"/>
    <col min="5119" max="5119" width="17.7109375" style="289" customWidth="1"/>
    <col min="5120" max="5121" width="9.140625" style="289"/>
    <col min="5122" max="5122" width="18.7109375" style="289" customWidth="1"/>
    <col min="5123" max="5124" width="9.140625" style="289"/>
    <col min="5125" max="5125" width="18.5703125" style="289" customWidth="1"/>
    <col min="5126" max="5126" width="21.140625" style="289" customWidth="1"/>
    <col min="5127" max="5369" width="9.140625" style="289"/>
    <col min="5370" max="5370" width="6.7109375" style="289" customWidth="1"/>
    <col min="5371" max="5371" width="45.28515625" style="289" customWidth="1"/>
    <col min="5372" max="5372" width="18.85546875" style="289" customWidth="1"/>
    <col min="5373" max="5374" width="27.5703125" style="289" customWidth="1"/>
    <col min="5375" max="5375" width="17.7109375" style="289" customWidth="1"/>
    <col min="5376" max="5377" width="9.140625" style="289"/>
    <col min="5378" max="5378" width="18.7109375" style="289" customWidth="1"/>
    <col min="5379" max="5380" width="9.140625" style="289"/>
    <col min="5381" max="5381" width="18.5703125" style="289" customWidth="1"/>
    <col min="5382" max="5382" width="21.140625" style="289" customWidth="1"/>
    <col min="5383" max="5625" width="9.140625" style="289"/>
    <col min="5626" max="5626" width="6.7109375" style="289" customWidth="1"/>
    <col min="5627" max="5627" width="45.28515625" style="289" customWidth="1"/>
    <col min="5628" max="5628" width="18.85546875" style="289" customWidth="1"/>
    <col min="5629" max="5630" width="27.5703125" style="289" customWidth="1"/>
    <col min="5631" max="5631" width="17.7109375" style="289" customWidth="1"/>
    <col min="5632" max="5633" width="9.140625" style="289"/>
    <col min="5634" max="5634" width="18.7109375" style="289" customWidth="1"/>
    <col min="5635" max="5636" width="9.140625" style="289"/>
    <col min="5637" max="5637" width="18.5703125" style="289" customWidth="1"/>
    <col min="5638" max="5638" width="21.140625" style="289" customWidth="1"/>
    <col min="5639" max="5881" width="9.140625" style="289"/>
    <col min="5882" max="5882" width="6.7109375" style="289" customWidth="1"/>
    <col min="5883" max="5883" width="45.28515625" style="289" customWidth="1"/>
    <col min="5884" max="5884" width="18.85546875" style="289" customWidth="1"/>
    <col min="5885" max="5886" width="27.5703125" style="289" customWidth="1"/>
    <col min="5887" max="5887" width="17.7109375" style="289" customWidth="1"/>
    <col min="5888" max="5889" width="9.140625" style="289"/>
    <col min="5890" max="5890" width="18.7109375" style="289" customWidth="1"/>
    <col min="5891" max="5892" width="9.140625" style="289"/>
    <col min="5893" max="5893" width="18.5703125" style="289" customWidth="1"/>
    <col min="5894" max="5894" width="21.140625" style="289" customWidth="1"/>
    <col min="5895" max="6137" width="9.140625" style="289"/>
    <col min="6138" max="6138" width="6.7109375" style="289" customWidth="1"/>
    <col min="6139" max="6139" width="45.28515625" style="289" customWidth="1"/>
    <col min="6140" max="6140" width="18.85546875" style="289" customWidth="1"/>
    <col min="6141" max="6142" width="27.5703125" style="289" customWidth="1"/>
    <col min="6143" max="6143" width="17.7109375" style="289" customWidth="1"/>
    <col min="6144" max="6145" width="9.140625" style="289"/>
    <col min="6146" max="6146" width="18.7109375" style="289" customWidth="1"/>
    <col min="6147" max="6148" width="9.140625" style="289"/>
    <col min="6149" max="6149" width="18.5703125" style="289" customWidth="1"/>
    <col min="6150" max="6150" width="21.140625" style="289" customWidth="1"/>
    <col min="6151" max="6393" width="9.140625" style="289"/>
    <col min="6394" max="6394" width="6.7109375" style="289" customWidth="1"/>
    <col min="6395" max="6395" width="45.28515625" style="289" customWidth="1"/>
    <col min="6396" max="6396" width="18.85546875" style="289" customWidth="1"/>
    <col min="6397" max="6398" width="27.5703125" style="289" customWidth="1"/>
    <col min="6399" max="6399" width="17.7109375" style="289" customWidth="1"/>
    <col min="6400" max="6401" width="9.140625" style="289"/>
    <col min="6402" max="6402" width="18.7109375" style="289" customWidth="1"/>
    <col min="6403" max="6404" width="9.140625" style="289"/>
    <col min="6405" max="6405" width="18.5703125" style="289" customWidth="1"/>
    <col min="6406" max="6406" width="21.140625" style="289" customWidth="1"/>
    <col min="6407" max="6649" width="9.140625" style="289"/>
    <col min="6650" max="6650" width="6.7109375" style="289" customWidth="1"/>
    <col min="6651" max="6651" width="45.28515625" style="289" customWidth="1"/>
    <col min="6652" max="6652" width="18.85546875" style="289" customWidth="1"/>
    <col min="6653" max="6654" width="27.5703125" style="289" customWidth="1"/>
    <col min="6655" max="6655" width="17.7109375" style="289" customWidth="1"/>
    <col min="6656" max="6657" width="9.140625" style="289"/>
    <col min="6658" max="6658" width="18.7109375" style="289" customWidth="1"/>
    <col min="6659" max="6660" width="9.140625" style="289"/>
    <col min="6661" max="6661" width="18.5703125" style="289" customWidth="1"/>
    <col min="6662" max="6662" width="21.140625" style="289" customWidth="1"/>
    <col min="6663" max="6905" width="9.140625" style="289"/>
    <col min="6906" max="6906" width="6.7109375" style="289" customWidth="1"/>
    <col min="6907" max="6907" width="45.28515625" style="289" customWidth="1"/>
    <col min="6908" max="6908" width="18.85546875" style="289" customWidth="1"/>
    <col min="6909" max="6910" width="27.5703125" style="289" customWidth="1"/>
    <col min="6911" max="6911" width="17.7109375" style="289" customWidth="1"/>
    <col min="6912" max="6913" width="9.140625" style="289"/>
    <col min="6914" max="6914" width="18.7109375" style="289" customWidth="1"/>
    <col min="6915" max="6916" width="9.140625" style="289"/>
    <col min="6917" max="6917" width="18.5703125" style="289" customWidth="1"/>
    <col min="6918" max="6918" width="21.140625" style="289" customWidth="1"/>
    <col min="6919" max="7161" width="9.140625" style="289"/>
    <col min="7162" max="7162" width="6.7109375" style="289" customWidth="1"/>
    <col min="7163" max="7163" width="45.28515625" style="289" customWidth="1"/>
    <col min="7164" max="7164" width="18.85546875" style="289" customWidth="1"/>
    <col min="7165" max="7166" width="27.5703125" style="289" customWidth="1"/>
    <col min="7167" max="7167" width="17.7109375" style="289" customWidth="1"/>
    <col min="7168" max="7169" width="9.140625" style="289"/>
    <col min="7170" max="7170" width="18.7109375" style="289" customWidth="1"/>
    <col min="7171" max="7172" width="9.140625" style="289"/>
    <col min="7173" max="7173" width="18.5703125" style="289" customWidth="1"/>
    <col min="7174" max="7174" width="21.140625" style="289" customWidth="1"/>
    <col min="7175" max="7417" width="9.140625" style="289"/>
    <col min="7418" max="7418" width="6.7109375" style="289" customWidth="1"/>
    <col min="7419" max="7419" width="45.28515625" style="289" customWidth="1"/>
    <col min="7420" max="7420" width="18.85546875" style="289" customWidth="1"/>
    <col min="7421" max="7422" width="27.5703125" style="289" customWidth="1"/>
    <col min="7423" max="7423" width="17.7109375" style="289" customWidth="1"/>
    <col min="7424" max="7425" width="9.140625" style="289"/>
    <col min="7426" max="7426" width="18.7109375" style="289" customWidth="1"/>
    <col min="7427" max="7428" width="9.140625" style="289"/>
    <col min="7429" max="7429" width="18.5703125" style="289" customWidth="1"/>
    <col min="7430" max="7430" width="21.140625" style="289" customWidth="1"/>
    <col min="7431" max="7673" width="9.140625" style="289"/>
    <col min="7674" max="7674" width="6.7109375" style="289" customWidth="1"/>
    <col min="7675" max="7675" width="45.28515625" style="289" customWidth="1"/>
    <col min="7676" max="7676" width="18.85546875" style="289" customWidth="1"/>
    <col min="7677" max="7678" width="27.5703125" style="289" customWidth="1"/>
    <col min="7679" max="7679" width="17.7109375" style="289" customWidth="1"/>
    <col min="7680" max="7681" width="9.140625" style="289"/>
    <col min="7682" max="7682" width="18.7109375" style="289" customWidth="1"/>
    <col min="7683" max="7684" width="9.140625" style="289"/>
    <col min="7685" max="7685" width="18.5703125" style="289" customWidth="1"/>
    <col min="7686" max="7686" width="21.140625" style="289" customWidth="1"/>
    <col min="7687" max="7929" width="9.140625" style="289"/>
    <col min="7930" max="7930" width="6.7109375" style="289" customWidth="1"/>
    <col min="7931" max="7931" width="45.28515625" style="289" customWidth="1"/>
    <col min="7932" max="7932" width="18.85546875" style="289" customWidth="1"/>
    <col min="7933" max="7934" width="27.5703125" style="289" customWidth="1"/>
    <col min="7935" max="7935" width="17.7109375" style="289" customWidth="1"/>
    <col min="7936" max="7937" width="9.140625" style="289"/>
    <col min="7938" max="7938" width="18.7109375" style="289" customWidth="1"/>
    <col min="7939" max="7940" width="9.140625" style="289"/>
    <col min="7941" max="7941" width="18.5703125" style="289" customWidth="1"/>
    <col min="7942" max="7942" width="21.140625" style="289" customWidth="1"/>
    <col min="7943" max="8185" width="9.140625" style="289"/>
    <col min="8186" max="8186" width="6.7109375" style="289" customWidth="1"/>
    <col min="8187" max="8187" width="45.28515625" style="289" customWidth="1"/>
    <col min="8188" max="8188" width="18.85546875" style="289" customWidth="1"/>
    <col min="8189" max="8190" width="27.5703125" style="289" customWidth="1"/>
    <col min="8191" max="8191" width="17.7109375" style="289" customWidth="1"/>
    <col min="8192" max="8193" width="9.140625" style="289"/>
    <col min="8194" max="8194" width="18.7109375" style="289" customWidth="1"/>
    <col min="8195" max="8196" width="9.140625" style="289"/>
    <col min="8197" max="8197" width="18.5703125" style="289" customWidth="1"/>
    <col min="8198" max="8198" width="21.140625" style="289" customWidth="1"/>
    <col min="8199" max="8441" width="9.140625" style="289"/>
    <col min="8442" max="8442" width="6.7109375" style="289" customWidth="1"/>
    <col min="8443" max="8443" width="45.28515625" style="289" customWidth="1"/>
    <col min="8444" max="8444" width="18.85546875" style="289" customWidth="1"/>
    <col min="8445" max="8446" width="27.5703125" style="289" customWidth="1"/>
    <col min="8447" max="8447" width="17.7109375" style="289" customWidth="1"/>
    <col min="8448" max="8449" width="9.140625" style="289"/>
    <col min="8450" max="8450" width="18.7109375" style="289" customWidth="1"/>
    <col min="8451" max="8452" width="9.140625" style="289"/>
    <col min="8453" max="8453" width="18.5703125" style="289" customWidth="1"/>
    <col min="8454" max="8454" width="21.140625" style="289" customWidth="1"/>
    <col min="8455" max="8697" width="9.140625" style="289"/>
    <col min="8698" max="8698" width="6.7109375" style="289" customWidth="1"/>
    <col min="8699" max="8699" width="45.28515625" style="289" customWidth="1"/>
    <col min="8700" max="8700" width="18.85546875" style="289" customWidth="1"/>
    <col min="8701" max="8702" width="27.5703125" style="289" customWidth="1"/>
    <col min="8703" max="8703" width="17.7109375" style="289" customWidth="1"/>
    <col min="8704" max="8705" width="9.140625" style="289"/>
    <col min="8706" max="8706" width="18.7109375" style="289" customWidth="1"/>
    <col min="8707" max="8708" width="9.140625" style="289"/>
    <col min="8709" max="8709" width="18.5703125" style="289" customWidth="1"/>
    <col min="8710" max="8710" width="21.140625" style="289" customWidth="1"/>
    <col min="8711" max="8953" width="9.140625" style="289"/>
    <col min="8954" max="8954" width="6.7109375" style="289" customWidth="1"/>
    <col min="8955" max="8955" width="45.28515625" style="289" customWidth="1"/>
    <col min="8956" max="8956" width="18.85546875" style="289" customWidth="1"/>
    <col min="8957" max="8958" width="27.5703125" style="289" customWidth="1"/>
    <col min="8959" max="8959" width="17.7109375" style="289" customWidth="1"/>
    <col min="8960" max="8961" width="9.140625" style="289"/>
    <col min="8962" max="8962" width="18.7109375" style="289" customWidth="1"/>
    <col min="8963" max="8964" width="9.140625" style="289"/>
    <col min="8965" max="8965" width="18.5703125" style="289" customWidth="1"/>
    <col min="8966" max="8966" width="21.140625" style="289" customWidth="1"/>
    <col min="8967" max="9209" width="9.140625" style="289"/>
    <col min="9210" max="9210" width="6.7109375" style="289" customWidth="1"/>
    <col min="9211" max="9211" width="45.28515625" style="289" customWidth="1"/>
    <col min="9212" max="9212" width="18.85546875" style="289" customWidth="1"/>
    <col min="9213" max="9214" width="27.5703125" style="289" customWidth="1"/>
    <col min="9215" max="9215" width="17.7109375" style="289" customWidth="1"/>
    <col min="9216" max="9217" width="9.140625" style="289"/>
    <col min="9218" max="9218" width="18.7109375" style="289" customWidth="1"/>
    <col min="9219" max="9220" width="9.140625" style="289"/>
    <col min="9221" max="9221" width="18.5703125" style="289" customWidth="1"/>
    <col min="9222" max="9222" width="21.140625" style="289" customWidth="1"/>
    <col min="9223" max="9465" width="9.140625" style="289"/>
    <col min="9466" max="9466" width="6.7109375" style="289" customWidth="1"/>
    <col min="9467" max="9467" width="45.28515625" style="289" customWidth="1"/>
    <col min="9468" max="9468" width="18.85546875" style="289" customWidth="1"/>
    <col min="9469" max="9470" width="27.5703125" style="289" customWidth="1"/>
    <col min="9471" max="9471" width="17.7109375" style="289" customWidth="1"/>
    <col min="9472" max="9473" width="9.140625" style="289"/>
    <col min="9474" max="9474" width="18.7109375" style="289" customWidth="1"/>
    <col min="9475" max="9476" width="9.140625" style="289"/>
    <col min="9477" max="9477" width="18.5703125" style="289" customWidth="1"/>
    <col min="9478" max="9478" width="21.140625" style="289" customWidth="1"/>
    <col min="9479" max="9721" width="9.140625" style="289"/>
    <col min="9722" max="9722" width="6.7109375" style="289" customWidth="1"/>
    <col min="9723" max="9723" width="45.28515625" style="289" customWidth="1"/>
    <col min="9724" max="9724" width="18.85546875" style="289" customWidth="1"/>
    <col min="9725" max="9726" width="27.5703125" style="289" customWidth="1"/>
    <col min="9727" max="9727" width="17.7109375" style="289" customWidth="1"/>
    <col min="9728" max="9729" width="9.140625" style="289"/>
    <col min="9730" max="9730" width="18.7109375" style="289" customWidth="1"/>
    <col min="9731" max="9732" width="9.140625" style="289"/>
    <col min="9733" max="9733" width="18.5703125" style="289" customWidth="1"/>
    <col min="9734" max="9734" width="21.140625" style="289" customWidth="1"/>
    <col min="9735" max="9977" width="9.140625" style="289"/>
    <col min="9978" max="9978" width="6.7109375" style="289" customWidth="1"/>
    <col min="9979" max="9979" width="45.28515625" style="289" customWidth="1"/>
    <col min="9980" max="9980" width="18.85546875" style="289" customWidth="1"/>
    <col min="9981" max="9982" width="27.5703125" style="289" customWidth="1"/>
    <col min="9983" max="9983" width="17.7109375" style="289" customWidth="1"/>
    <col min="9984" max="9985" width="9.140625" style="289"/>
    <col min="9986" max="9986" width="18.7109375" style="289" customWidth="1"/>
    <col min="9987" max="9988" width="9.140625" style="289"/>
    <col min="9989" max="9989" width="18.5703125" style="289" customWidth="1"/>
    <col min="9990" max="9990" width="21.140625" style="289" customWidth="1"/>
    <col min="9991" max="10233" width="9.140625" style="289"/>
    <col min="10234" max="10234" width="6.7109375" style="289" customWidth="1"/>
    <col min="10235" max="10235" width="45.28515625" style="289" customWidth="1"/>
    <col min="10236" max="10236" width="18.85546875" style="289" customWidth="1"/>
    <col min="10237" max="10238" width="27.5703125" style="289" customWidth="1"/>
    <col min="10239" max="10239" width="17.7109375" style="289" customWidth="1"/>
    <col min="10240" max="10241" width="9.140625" style="289"/>
    <col min="10242" max="10242" width="18.7109375" style="289" customWidth="1"/>
    <col min="10243" max="10244" width="9.140625" style="289"/>
    <col min="10245" max="10245" width="18.5703125" style="289" customWidth="1"/>
    <col min="10246" max="10246" width="21.140625" style="289" customWidth="1"/>
    <col min="10247" max="10489" width="9.140625" style="289"/>
    <col min="10490" max="10490" width="6.7109375" style="289" customWidth="1"/>
    <col min="10491" max="10491" width="45.28515625" style="289" customWidth="1"/>
    <col min="10492" max="10492" width="18.85546875" style="289" customWidth="1"/>
    <col min="10493" max="10494" width="27.5703125" style="289" customWidth="1"/>
    <col min="10495" max="10495" width="17.7109375" style="289" customWidth="1"/>
    <col min="10496" max="10497" width="9.140625" style="289"/>
    <col min="10498" max="10498" width="18.7109375" style="289" customWidth="1"/>
    <col min="10499" max="10500" width="9.140625" style="289"/>
    <col min="10501" max="10501" width="18.5703125" style="289" customWidth="1"/>
    <col min="10502" max="10502" width="21.140625" style="289" customWidth="1"/>
    <col min="10503" max="10745" width="9.140625" style="289"/>
    <col min="10746" max="10746" width="6.7109375" style="289" customWidth="1"/>
    <col min="10747" max="10747" width="45.28515625" style="289" customWidth="1"/>
    <col min="10748" max="10748" width="18.85546875" style="289" customWidth="1"/>
    <col min="10749" max="10750" width="27.5703125" style="289" customWidth="1"/>
    <col min="10751" max="10751" width="17.7109375" style="289" customWidth="1"/>
    <col min="10752" max="10753" width="9.140625" style="289"/>
    <col min="10754" max="10754" width="18.7109375" style="289" customWidth="1"/>
    <col min="10755" max="10756" width="9.140625" style="289"/>
    <col min="10757" max="10757" width="18.5703125" style="289" customWidth="1"/>
    <col min="10758" max="10758" width="21.140625" style="289" customWidth="1"/>
    <col min="10759" max="11001" width="9.140625" style="289"/>
    <col min="11002" max="11002" width="6.7109375" style="289" customWidth="1"/>
    <col min="11003" max="11003" width="45.28515625" style="289" customWidth="1"/>
    <col min="11004" max="11004" width="18.85546875" style="289" customWidth="1"/>
    <col min="11005" max="11006" width="27.5703125" style="289" customWidth="1"/>
    <col min="11007" max="11007" width="17.7109375" style="289" customWidth="1"/>
    <col min="11008" max="11009" width="9.140625" style="289"/>
    <col min="11010" max="11010" width="18.7109375" style="289" customWidth="1"/>
    <col min="11011" max="11012" width="9.140625" style="289"/>
    <col min="11013" max="11013" width="18.5703125" style="289" customWidth="1"/>
    <col min="11014" max="11014" width="21.140625" style="289" customWidth="1"/>
    <col min="11015" max="11257" width="9.140625" style="289"/>
    <col min="11258" max="11258" width="6.7109375" style="289" customWidth="1"/>
    <col min="11259" max="11259" width="45.28515625" style="289" customWidth="1"/>
    <col min="11260" max="11260" width="18.85546875" style="289" customWidth="1"/>
    <col min="11261" max="11262" width="27.5703125" style="289" customWidth="1"/>
    <col min="11263" max="11263" width="17.7109375" style="289" customWidth="1"/>
    <col min="11264" max="11265" width="9.140625" style="289"/>
    <col min="11266" max="11266" width="18.7109375" style="289" customWidth="1"/>
    <col min="11267" max="11268" width="9.140625" style="289"/>
    <col min="11269" max="11269" width="18.5703125" style="289" customWidth="1"/>
    <col min="11270" max="11270" width="21.140625" style="289" customWidth="1"/>
    <col min="11271" max="11513" width="9.140625" style="289"/>
    <col min="11514" max="11514" width="6.7109375" style="289" customWidth="1"/>
    <col min="11515" max="11515" width="45.28515625" style="289" customWidth="1"/>
    <col min="11516" max="11516" width="18.85546875" style="289" customWidth="1"/>
    <col min="11517" max="11518" width="27.5703125" style="289" customWidth="1"/>
    <col min="11519" max="11519" width="17.7109375" style="289" customWidth="1"/>
    <col min="11520" max="11521" width="9.140625" style="289"/>
    <col min="11522" max="11522" width="18.7109375" style="289" customWidth="1"/>
    <col min="11523" max="11524" width="9.140625" style="289"/>
    <col min="11525" max="11525" width="18.5703125" style="289" customWidth="1"/>
    <col min="11526" max="11526" width="21.140625" style="289" customWidth="1"/>
    <col min="11527" max="11769" width="9.140625" style="289"/>
    <col min="11770" max="11770" width="6.7109375" style="289" customWidth="1"/>
    <col min="11771" max="11771" width="45.28515625" style="289" customWidth="1"/>
    <col min="11772" max="11772" width="18.85546875" style="289" customWidth="1"/>
    <col min="11773" max="11774" width="27.5703125" style="289" customWidth="1"/>
    <col min="11775" max="11775" width="17.7109375" style="289" customWidth="1"/>
    <col min="11776" max="11777" width="9.140625" style="289"/>
    <col min="11778" max="11778" width="18.7109375" style="289" customWidth="1"/>
    <col min="11779" max="11780" width="9.140625" style="289"/>
    <col min="11781" max="11781" width="18.5703125" style="289" customWidth="1"/>
    <col min="11782" max="11782" width="21.140625" style="289" customWidth="1"/>
    <col min="11783" max="12025" width="9.140625" style="289"/>
    <col min="12026" max="12026" width="6.7109375" style="289" customWidth="1"/>
    <col min="12027" max="12027" width="45.28515625" style="289" customWidth="1"/>
    <col min="12028" max="12028" width="18.85546875" style="289" customWidth="1"/>
    <col min="12029" max="12030" width="27.5703125" style="289" customWidth="1"/>
    <col min="12031" max="12031" width="17.7109375" style="289" customWidth="1"/>
    <col min="12032" max="12033" width="9.140625" style="289"/>
    <col min="12034" max="12034" width="18.7109375" style="289" customWidth="1"/>
    <col min="12035" max="12036" width="9.140625" style="289"/>
    <col min="12037" max="12037" width="18.5703125" style="289" customWidth="1"/>
    <col min="12038" max="12038" width="21.140625" style="289" customWidth="1"/>
    <col min="12039" max="12281" width="9.140625" style="289"/>
    <col min="12282" max="12282" width="6.7109375" style="289" customWidth="1"/>
    <col min="12283" max="12283" width="45.28515625" style="289" customWidth="1"/>
    <col min="12284" max="12284" width="18.85546875" style="289" customWidth="1"/>
    <col min="12285" max="12286" width="27.5703125" style="289" customWidth="1"/>
    <col min="12287" max="12287" width="17.7109375" style="289" customWidth="1"/>
    <col min="12288" max="12289" width="9.140625" style="289"/>
    <col min="12290" max="12290" width="18.7109375" style="289" customWidth="1"/>
    <col min="12291" max="12292" width="9.140625" style="289"/>
    <col min="12293" max="12293" width="18.5703125" style="289" customWidth="1"/>
    <col min="12294" max="12294" width="21.140625" style="289" customWidth="1"/>
    <col min="12295" max="12537" width="9.140625" style="289"/>
    <col min="12538" max="12538" width="6.7109375" style="289" customWidth="1"/>
    <col min="12539" max="12539" width="45.28515625" style="289" customWidth="1"/>
    <col min="12540" max="12540" width="18.85546875" style="289" customWidth="1"/>
    <col min="12541" max="12542" width="27.5703125" style="289" customWidth="1"/>
    <col min="12543" max="12543" width="17.7109375" style="289" customWidth="1"/>
    <col min="12544" max="12545" width="9.140625" style="289"/>
    <col min="12546" max="12546" width="18.7109375" style="289" customWidth="1"/>
    <col min="12547" max="12548" width="9.140625" style="289"/>
    <col min="12549" max="12549" width="18.5703125" style="289" customWidth="1"/>
    <col min="12550" max="12550" width="21.140625" style="289" customWidth="1"/>
    <col min="12551" max="12793" width="9.140625" style="289"/>
    <col min="12794" max="12794" width="6.7109375" style="289" customWidth="1"/>
    <col min="12795" max="12795" width="45.28515625" style="289" customWidth="1"/>
    <col min="12796" max="12796" width="18.85546875" style="289" customWidth="1"/>
    <col min="12797" max="12798" width="27.5703125" style="289" customWidth="1"/>
    <col min="12799" max="12799" width="17.7109375" style="289" customWidth="1"/>
    <col min="12800" max="12801" width="9.140625" style="289"/>
    <col min="12802" max="12802" width="18.7109375" style="289" customWidth="1"/>
    <col min="12803" max="12804" width="9.140625" style="289"/>
    <col min="12805" max="12805" width="18.5703125" style="289" customWidth="1"/>
    <col min="12806" max="12806" width="21.140625" style="289" customWidth="1"/>
    <col min="12807" max="13049" width="9.140625" style="289"/>
    <col min="13050" max="13050" width="6.7109375" style="289" customWidth="1"/>
    <col min="13051" max="13051" width="45.28515625" style="289" customWidth="1"/>
    <col min="13052" max="13052" width="18.85546875" style="289" customWidth="1"/>
    <col min="13053" max="13054" width="27.5703125" style="289" customWidth="1"/>
    <col min="13055" max="13055" width="17.7109375" style="289" customWidth="1"/>
    <col min="13056" max="13057" width="9.140625" style="289"/>
    <col min="13058" max="13058" width="18.7109375" style="289" customWidth="1"/>
    <col min="13059" max="13060" width="9.140625" style="289"/>
    <col min="13061" max="13061" width="18.5703125" style="289" customWidth="1"/>
    <col min="13062" max="13062" width="21.140625" style="289" customWidth="1"/>
    <col min="13063" max="13305" width="9.140625" style="289"/>
    <col min="13306" max="13306" width="6.7109375" style="289" customWidth="1"/>
    <col min="13307" max="13307" width="45.28515625" style="289" customWidth="1"/>
    <col min="13308" max="13308" width="18.85546875" style="289" customWidth="1"/>
    <col min="13309" max="13310" width="27.5703125" style="289" customWidth="1"/>
    <col min="13311" max="13311" width="17.7109375" style="289" customWidth="1"/>
    <col min="13312" max="13313" width="9.140625" style="289"/>
    <col min="13314" max="13314" width="18.7109375" style="289" customWidth="1"/>
    <col min="13315" max="13316" width="9.140625" style="289"/>
    <col min="13317" max="13317" width="18.5703125" style="289" customWidth="1"/>
    <col min="13318" max="13318" width="21.140625" style="289" customWidth="1"/>
    <col min="13319" max="13561" width="9.140625" style="289"/>
    <col min="13562" max="13562" width="6.7109375" style="289" customWidth="1"/>
    <col min="13563" max="13563" width="45.28515625" style="289" customWidth="1"/>
    <col min="13564" max="13564" width="18.85546875" style="289" customWidth="1"/>
    <col min="13565" max="13566" width="27.5703125" style="289" customWidth="1"/>
    <col min="13567" max="13567" width="17.7109375" style="289" customWidth="1"/>
    <col min="13568" max="13569" width="9.140625" style="289"/>
    <col min="13570" max="13570" width="18.7109375" style="289" customWidth="1"/>
    <col min="13571" max="13572" width="9.140625" style="289"/>
    <col min="13573" max="13573" width="18.5703125" style="289" customWidth="1"/>
    <col min="13574" max="13574" width="21.140625" style="289" customWidth="1"/>
    <col min="13575" max="13817" width="9.140625" style="289"/>
    <col min="13818" max="13818" width="6.7109375" style="289" customWidth="1"/>
    <col min="13819" max="13819" width="45.28515625" style="289" customWidth="1"/>
    <col min="13820" max="13820" width="18.85546875" style="289" customWidth="1"/>
    <col min="13821" max="13822" width="27.5703125" style="289" customWidth="1"/>
    <col min="13823" max="13823" width="17.7109375" style="289" customWidth="1"/>
    <col min="13824" max="13825" width="9.140625" style="289"/>
    <col min="13826" max="13826" width="18.7109375" style="289" customWidth="1"/>
    <col min="13827" max="13828" width="9.140625" style="289"/>
    <col min="13829" max="13829" width="18.5703125" style="289" customWidth="1"/>
    <col min="13830" max="13830" width="21.140625" style="289" customWidth="1"/>
    <col min="13831" max="14073" width="9.140625" style="289"/>
    <col min="14074" max="14074" width="6.7109375" style="289" customWidth="1"/>
    <col min="14075" max="14075" width="45.28515625" style="289" customWidth="1"/>
    <col min="14076" max="14076" width="18.85546875" style="289" customWidth="1"/>
    <col min="14077" max="14078" width="27.5703125" style="289" customWidth="1"/>
    <col min="14079" max="14079" width="17.7109375" style="289" customWidth="1"/>
    <col min="14080" max="14081" width="9.140625" style="289"/>
    <col min="14082" max="14082" width="18.7109375" style="289" customWidth="1"/>
    <col min="14083" max="14084" width="9.140625" style="289"/>
    <col min="14085" max="14085" width="18.5703125" style="289" customWidth="1"/>
    <col min="14086" max="14086" width="21.140625" style="289" customWidth="1"/>
    <col min="14087" max="14329" width="9.140625" style="289"/>
    <col min="14330" max="14330" width="6.7109375" style="289" customWidth="1"/>
    <col min="14331" max="14331" width="45.28515625" style="289" customWidth="1"/>
    <col min="14332" max="14332" width="18.85546875" style="289" customWidth="1"/>
    <col min="14333" max="14334" width="27.5703125" style="289" customWidth="1"/>
    <col min="14335" max="14335" width="17.7109375" style="289" customWidth="1"/>
    <col min="14336" max="14337" width="9.140625" style="289"/>
    <col min="14338" max="14338" width="18.7109375" style="289" customWidth="1"/>
    <col min="14339" max="14340" width="9.140625" style="289"/>
    <col min="14341" max="14341" width="18.5703125" style="289" customWidth="1"/>
    <col min="14342" max="14342" width="21.140625" style="289" customWidth="1"/>
    <col min="14343" max="14585" width="9.140625" style="289"/>
    <col min="14586" max="14586" width="6.7109375" style="289" customWidth="1"/>
    <col min="14587" max="14587" width="45.28515625" style="289" customWidth="1"/>
    <col min="14588" max="14588" width="18.85546875" style="289" customWidth="1"/>
    <col min="14589" max="14590" width="27.5703125" style="289" customWidth="1"/>
    <col min="14591" max="14591" width="17.7109375" style="289" customWidth="1"/>
    <col min="14592" max="14593" width="9.140625" style="289"/>
    <col min="14594" max="14594" width="18.7109375" style="289" customWidth="1"/>
    <col min="14595" max="14596" width="9.140625" style="289"/>
    <col min="14597" max="14597" width="18.5703125" style="289" customWidth="1"/>
    <col min="14598" max="14598" width="21.140625" style="289" customWidth="1"/>
    <col min="14599" max="14841" width="9.140625" style="289"/>
    <col min="14842" max="14842" width="6.7109375" style="289" customWidth="1"/>
    <col min="14843" max="14843" width="45.28515625" style="289" customWidth="1"/>
    <col min="14844" max="14844" width="18.85546875" style="289" customWidth="1"/>
    <col min="14845" max="14846" width="27.5703125" style="289" customWidth="1"/>
    <col min="14847" max="14847" width="17.7109375" style="289" customWidth="1"/>
    <col min="14848" max="14849" width="9.140625" style="289"/>
    <col min="14850" max="14850" width="18.7109375" style="289" customWidth="1"/>
    <col min="14851" max="14852" width="9.140625" style="289"/>
    <col min="14853" max="14853" width="18.5703125" style="289" customWidth="1"/>
    <col min="14854" max="14854" width="21.140625" style="289" customWidth="1"/>
    <col min="14855" max="15097" width="9.140625" style="289"/>
    <col min="15098" max="15098" width="6.7109375" style="289" customWidth="1"/>
    <col min="15099" max="15099" width="45.28515625" style="289" customWidth="1"/>
    <col min="15100" max="15100" width="18.85546875" style="289" customWidth="1"/>
    <col min="15101" max="15102" width="27.5703125" style="289" customWidth="1"/>
    <col min="15103" max="15103" width="17.7109375" style="289" customWidth="1"/>
    <col min="15104" max="15105" width="9.140625" style="289"/>
    <col min="15106" max="15106" width="18.7109375" style="289" customWidth="1"/>
    <col min="15107" max="15108" width="9.140625" style="289"/>
    <col min="15109" max="15109" width="18.5703125" style="289" customWidth="1"/>
    <col min="15110" max="15110" width="21.140625" style="289" customWidth="1"/>
    <col min="15111" max="15353" width="9.140625" style="289"/>
    <col min="15354" max="15354" width="6.7109375" style="289" customWidth="1"/>
    <col min="15355" max="15355" width="45.28515625" style="289" customWidth="1"/>
    <col min="15356" max="15356" width="18.85546875" style="289" customWidth="1"/>
    <col min="15357" max="15358" width="27.5703125" style="289" customWidth="1"/>
    <col min="15359" max="15359" width="17.7109375" style="289" customWidth="1"/>
    <col min="15360" max="15361" width="9.140625" style="289"/>
    <col min="15362" max="15362" width="18.7109375" style="289" customWidth="1"/>
    <col min="15363" max="15364" width="9.140625" style="289"/>
    <col min="15365" max="15365" width="18.5703125" style="289" customWidth="1"/>
    <col min="15366" max="15366" width="21.140625" style="289" customWidth="1"/>
    <col min="15367" max="15609" width="9.140625" style="289"/>
    <col min="15610" max="15610" width="6.7109375" style="289" customWidth="1"/>
    <col min="15611" max="15611" width="45.28515625" style="289" customWidth="1"/>
    <col min="15612" max="15612" width="18.85546875" style="289" customWidth="1"/>
    <col min="15613" max="15614" width="27.5703125" style="289" customWidth="1"/>
    <col min="15615" max="15615" width="17.7109375" style="289" customWidth="1"/>
    <col min="15616" max="15617" width="9.140625" style="289"/>
    <col min="15618" max="15618" width="18.7109375" style="289" customWidth="1"/>
    <col min="15619" max="15620" width="9.140625" style="289"/>
    <col min="15621" max="15621" width="18.5703125" style="289" customWidth="1"/>
    <col min="15622" max="15622" width="21.140625" style="289" customWidth="1"/>
    <col min="15623" max="15865" width="9.140625" style="289"/>
    <col min="15866" max="15866" width="6.7109375" style="289" customWidth="1"/>
    <col min="15867" max="15867" width="45.28515625" style="289" customWidth="1"/>
    <col min="15868" max="15868" width="18.85546875" style="289" customWidth="1"/>
    <col min="15869" max="15870" width="27.5703125" style="289" customWidth="1"/>
    <col min="15871" max="15871" width="17.7109375" style="289" customWidth="1"/>
    <col min="15872" max="15873" width="9.140625" style="289"/>
    <col min="15874" max="15874" width="18.7109375" style="289" customWidth="1"/>
    <col min="15875" max="15876" width="9.140625" style="289"/>
    <col min="15877" max="15877" width="18.5703125" style="289" customWidth="1"/>
    <col min="15878" max="15878" width="21.140625" style="289" customWidth="1"/>
    <col min="15879" max="16121" width="9.140625" style="289"/>
    <col min="16122" max="16122" width="6.7109375" style="289" customWidth="1"/>
    <col min="16123" max="16123" width="45.28515625" style="289" customWidth="1"/>
    <col min="16124" max="16124" width="18.85546875" style="289" customWidth="1"/>
    <col min="16125" max="16126" width="27.5703125" style="289" customWidth="1"/>
    <col min="16127" max="16127" width="17.7109375" style="289" customWidth="1"/>
    <col min="16128" max="16129" width="9.140625" style="289"/>
    <col min="16130" max="16130" width="18.7109375" style="289" customWidth="1"/>
    <col min="16131" max="16132" width="9.140625" style="289"/>
    <col min="16133" max="16133" width="18.5703125" style="289" customWidth="1"/>
    <col min="16134" max="16134" width="21.140625" style="289" customWidth="1"/>
    <col min="16135" max="16384" width="9.140625" style="289"/>
  </cols>
  <sheetData>
    <row r="1" spans="1:6">
      <c r="E1" s="288" t="s">
        <v>363</v>
      </c>
    </row>
    <row r="2" spans="1:6">
      <c r="A2" s="1042" t="s">
        <v>364</v>
      </c>
      <c r="B2" s="1042"/>
      <c r="C2" s="1042"/>
      <c r="D2" s="1042"/>
      <c r="E2" s="1042"/>
    </row>
    <row r="3" spans="1:6">
      <c r="A3" s="1043" t="str">
        <f>'06a. ĐC'!A3:N3</f>
        <v>(Kèm theo Tờ trình số         /TTr-UBND ngày      tháng       năm 2023 của UBND tỉnh)</v>
      </c>
      <c r="B3" s="1044"/>
      <c r="C3" s="1044"/>
      <c r="D3" s="1044"/>
      <c r="E3" s="1044"/>
    </row>
    <row r="4" spans="1:6">
      <c r="B4" s="291"/>
      <c r="D4" s="292"/>
      <c r="E4" s="293" t="s">
        <v>365</v>
      </c>
    </row>
    <row r="5" spans="1:6" ht="27" customHeight="1">
      <c r="A5" s="294" t="s">
        <v>175</v>
      </c>
      <c r="B5" s="294" t="s">
        <v>4</v>
      </c>
      <c r="C5" s="295" t="s">
        <v>366</v>
      </c>
      <c r="D5" s="294" t="s">
        <v>367</v>
      </c>
      <c r="E5" s="294" t="s">
        <v>368</v>
      </c>
      <c r="F5" s="296"/>
    </row>
    <row r="6" spans="1:6" s="300" customFormat="1" ht="20.25" customHeight="1">
      <c r="A6" s="297"/>
      <c r="B6" s="298" t="s">
        <v>369</v>
      </c>
      <c r="C6" s="299">
        <v>343078466000</v>
      </c>
      <c r="D6" s="297"/>
      <c r="E6" s="297"/>
    </row>
    <row r="7" spans="1:6" s="300" customFormat="1" ht="20.25" customHeight="1">
      <c r="A7" s="297" t="s">
        <v>20</v>
      </c>
      <c r="B7" s="298" t="s">
        <v>94</v>
      </c>
      <c r="C7" s="299">
        <v>134113166000</v>
      </c>
      <c r="D7" s="297"/>
      <c r="E7" s="297"/>
    </row>
    <row r="8" spans="1:6" s="304" customFormat="1">
      <c r="A8" s="301">
        <v>1</v>
      </c>
      <c r="B8" s="302" t="s">
        <v>371</v>
      </c>
      <c r="C8" s="303">
        <v>1343525000</v>
      </c>
      <c r="D8" s="301"/>
      <c r="E8" s="301"/>
    </row>
    <row r="9" spans="1:6" s="308" customFormat="1">
      <c r="A9" s="305" t="s">
        <v>101</v>
      </c>
      <c r="B9" s="306" t="s">
        <v>372</v>
      </c>
      <c r="C9" s="307">
        <v>1014180000</v>
      </c>
      <c r="D9" s="305"/>
      <c r="E9" s="305"/>
    </row>
    <row r="10" spans="1:6" s="312" customFormat="1" ht="31.5">
      <c r="A10" s="309"/>
      <c r="B10" s="310" t="s">
        <v>373</v>
      </c>
      <c r="C10" s="311">
        <v>620880000</v>
      </c>
      <c r="D10" s="309" t="s">
        <v>374</v>
      </c>
      <c r="E10" s="309" t="s">
        <v>375</v>
      </c>
    </row>
    <row r="11" spans="1:6" s="312" customFormat="1" ht="31.5">
      <c r="A11" s="309"/>
      <c r="B11" s="310" t="s">
        <v>376</v>
      </c>
      <c r="C11" s="311">
        <v>393300000</v>
      </c>
      <c r="D11" s="309" t="s">
        <v>374</v>
      </c>
      <c r="E11" s="309" t="s">
        <v>375</v>
      </c>
    </row>
    <row r="12" spans="1:6" s="313" customFormat="1">
      <c r="A12" s="314" t="s">
        <v>101</v>
      </c>
      <c r="B12" s="315" t="s">
        <v>377</v>
      </c>
      <c r="C12" s="316">
        <v>145975000</v>
      </c>
      <c r="D12" s="314"/>
      <c r="E12" s="314"/>
    </row>
    <row r="13" spans="1:6" s="312" customFormat="1" ht="31.5">
      <c r="A13" s="309"/>
      <c r="B13" s="310" t="s">
        <v>373</v>
      </c>
      <c r="C13" s="311">
        <v>145975000</v>
      </c>
      <c r="D13" s="309" t="s">
        <v>378</v>
      </c>
      <c r="E13" s="309" t="s">
        <v>375</v>
      </c>
    </row>
    <row r="14" spans="1:6" s="313" customFormat="1">
      <c r="A14" s="314" t="s">
        <v>101</v>
      </c>
      <c r="B14" s="315" t="s">
        <v>379</v>
      </c>
      <c r="C14" s="316">
        <v>183370000</v>
      </c>
      <c r="D14" s="314"/>
      <c r="E14" s="314"/>
    </row>
    <row r="15" spans="1:6" s="312" customFormat="1" ht="31.5">
      <c r="A15" s="309"/>
      <c r="B15" s="310" t="s">
        <v>373</v>
      </c>
      <c r="C15" s="311">
        <v>133370000</v>
      </c>
      <c r="D15" s="309" t="s">
        <v>380</v>
      </c>
      <c r="E15" s="309" t="s">
        <v>375</v>
      </c>
    </row>
    <row r="16" spans="1:6" s="312" customFormat="1" ht="31.5">
      <c r="A16" s="309"/>
      <c r="B16" s="310" t="s">
        <v>376</v>
      </c>
      <c r="C16" s="311">
        <v>50000000</v>
      </c>
      <c r="D16" s="309" t="s">
        <v>380</v>
      </c>
      <c r="E16" s="309" t="s">
        <v>375</v>
      </c>
    </row>
    <row r="17" spans="1:6" s="304" customFormat="1">
      <c r="A17" s="301">
        <v>2</v>
      </c>
      <c r="B17" s="302" t="s">
        <v>382</v>
      </c>
      <c r="C17" s="303">
        <v>396000000</v>
      </c>
      <c r="D17" s="301"/>
      <c r="E17" s="301"/>
    </row>
    <row r="18" spans="1:6" s="312" customFormat="1" ht="31.5">
      <c r="A18" s="309"/>
      <c r="B18" s="310" t="s">
        <v>383</v>
      </c>
      <c r="C18" s="311">
        <v>396000000</v>
      </c>
      <c r="D18" s="309" t="s">
        <v>374</v>
      </c>
      <c r="E18" s="309" t="s">
        <v>375</v>
      </c>
    </row>
    <row r="19" spans="1:6" s="304" customFormat="1">
      <c r="A19" s="301">
        <v>3</v>
      </c>
      <c r="B19" s="302" t="s">
        <v>384</v>
      </c>
      <c r="C19" s="303">
        <v>930000000</v>
      </c>
      <c r="D19" s="301"/>
      <c r="E19" s="301"/>
    </row>
    <row r="20" spans="1:6" s="308" customFormat="1">
      <c r="A20" s="305"/>
      <c r="B20" s="306" t="s">
        <v>385</v>
      </c>
      <c r="C20" s="307"/>
      <c r="D20" s="305"/>
      <c r="E20" s="305"/>
    </row>
    <row r="21" spans="1:6" s="312" customFormat="1" ht="47.25">
      <c r="A21" s="309"/>
      <c r="B21" s="310" t="s">
        <v>386</v>
      </c>
      <c r="C21" s="311">
        <v>780000000</v>
      </c>
      <c r="D21" s="309" t="s">
        <v>378</v>
      </c>
      <c r="E21" s="309" t="s">
        <v>375</v>
      </c>
      <c r="F21" s="317"/>
    </row>
    <row r="22" spans="1:6" s="312" customFormat="1" ht="31.5">
      <c r="A22" s="309"/>
      <c r="B22" s="310" t="s">
        <v>387</v>
      </c>
      <c r="C22" s="311">
        <v>150000000</v>
      </c>
      <c r="D22" s="309" t="s">
        <v>378</v>
      </c>
      <c r="E22" s="309"/>
      <c r="F22" s="317"/>
    </row>
    <row r="23" spans="1:6" s="321" customFormat="1">
      <c r="A23" s="318">
        <v>3</v>
      </c>
      <c r="B23" s="302" t="s">
        <v>388</v>
      </c>
      <c r="C23" s="319">
        <v>38641290000</v>
      </c>
      <c r="D23" s="318"/>
      <c r="E23" s="318"/>
      <c r="F23" s="320"/>
    </row>
    <row r="24" spans="1:6" s="312" customFormat="1" ht="88.5" customHeight="1">
      <c r="A24" s="309"/>
      <c r="B24" s="310" t="s">
        <v>389</v>
      </c>
      <c r="C24" s="311">
        <v>12631000000</v>
      </c>
      <c r="D24" s="309" t="s">
        <v>390</v>
      </c>
      <c r="E24" s="309" t="s">
        <v>375</v>
      </c>
      <c r="F24" s="317"/>
    </row>
    <row r="25" spans="1:6" s="312" customFormat="1" ht="47.25">
      <c r="A25" s="309"/>
      <c r="B25" s="310" t="s">
        <v>391</v>
      </c>
      <c r="C25" s="322">
        <v>26010290000</v>
      </c>
      <c r="D25" s="323" t="s">
        <v>392</v>
      </c>
      <c r="E25" s="310" t="s">
        <v>393</v>
      </c>
      <c r="F25" s="324"/>
    </row>
    <row r="26" spans="1:6" s="304" customFormat="1">
      <c r="A26" s="301">
        <v>4</v>
      </c>
      <c r="B26" s="302" t="s">
        <v>394</v>
      </c>
      <c r="C26" s="303">
        <v>31899000</v>
      </c>
      <c r="D26" s="301"/>
      <c r="E26" s="301"/>
    </row>
    <row r="27" spans="1:6" s="312" customFormat="1">
      <c r="A27" s="309" t="s">
        <v>101</v>
      </c>
      <c r="B27" s="310" t="s">
        <v>395</v>
      </c>
      <c r="C27" s="311">
        <v>31899000</v>
      </c>
      <c r="D27" s="309"/>
      <c r="E27" s="309"/>
      <c r="F27" s="317"/>
    </row>
    <row r="28" spans="1:6" s="312" customFormat="1">
      <c r="A28" s="309"/>
      <c r="B28" s="310" t="s">
        <v>396</v>
      </c>
      <c r="C28" s="311">
        <v>28214000</v>
      </c>
      <c r="D28" s="309" t="s">
        <v>374</v>
      </c>
      <c r="E28" s="309" t="s">
        <v>375</v>
      </c>
      <c r="F28" s="317"/>
    </row>
    <row r="29" spans="1:6" s="312" customFormat="1">
      <c r="A29" s="309"/>
      <c r="B29" s="310" t="s">
        <v>397</v>
      </c>
      <c r="C29" s="311">
        <v>3685000</v>
      </c>
      <c r="D29" s="309" t="s">
        <v>390</v>
      </c>
      <c r="E29" s="309"/>
      <c r="F29" s="317"/>
    </row>
    <row r="30" spans="1:6" s="304" customFormat="1">
      <c r="A30" s="301">
        <v>5</v>
      </c>
      <c r="B30" s="302" t="s">
        <v>398</v>
      </c>
      <c r="C30" s="303">
        <v>58000000</v>
      </c>
      <c r="D30" s="301"/>
      <c r="E30" s="301"/>
    </row>
    <row r="31" spans="1:6" s="312" customFormat="1" ht="31.5">
      <c r="A31" s="309"/>
      <c r="B31" s="310" t="s">
        <v>399</v>
      </c>
      <c r="C31" s="311">
        <v>58000000</v>
      </c>
      <c r="D31" s="309" t="s">
        <v>374</v>
      </c>
      <c r="E31" s="309" t="s">
        <v>375</v>
      </c>
    </row>
    <row r="32" spans="1:6" s="321" customFormat="1">
      <c r="A32" s="318">
        <v>6</v>
      </c>
      <c r="B32" s="325" t="s">
        <v>400</v>
      </c>
      <c r="C32" s="319">
        <v>450000000</v>
      </c>
      <c r="D32" s="318"/>
      <c r="E32" s="318"/>
    </row>
    <row r="33" spans="1:5" s="312" customFormat="1">
      <c r="A33" s="309"/>
      <c r="B33" s="310" t="s">
        <v>401</v>
      </c>
      <c r="C33" s="311">
        <v>450000000</v>
      </c>
      <c r="D33" s="323" t="s">
        <v>374</v>
      </c>
      <c r="E33" s="309" t="s">
        <v>375</v>
      </c>
    </row>
    <row r="34" spans="1:5" s="321" customFormat="1">
      <c r="A34" s="318">
        <v>7</v>
      </c>
      <c r="B34" s="325" t="s">
        <v>402</v>
      </c>
      <c r="C34" s="319">
        <v>16395000000</v>
      </c>
      <c r="D34" s="326"/>
      <c r="E34" s="326"/>
    </row>
    <row r="35" spans="1:5" s="312" customFormat="1" ht="63">
      <c r="A35" s="309"/>
      <c r="B35" s="310" t="s">
        <v>403</v>
      </c>
      <c r="C35" s="311">
        <v>461000000</v>
      </c>
      <c r="D35" s="323" t="s">
        <v>404</v>
      </c>
      <c r="E35" s="323" t="s">
        <v>405</v>
      </c>
    </row>
    <row r="36" spans="1:5" s="312" customFormat="1" ht="110.25">
      <c r="A36" s="309"/>
      <c r="B36" s="310" t="s">
        <v>406</v>
      </c>
      <c r="C36" s="311">
        <v>15934000000</v>
      </c>
      <c r="D36" s="323" t="s">
        <v>404</v>
      </c>
      <c r="E36" s="327" t="s">
        <v>407</v>
      </c>
    </row>
    <row r="37" spans="1:5" s="321" customFormat="1" ht="31.5">
      <c r="A37" s="318">
        <v>8</v>
      </c>
      <c r="B37" s="325" t="s">
        <v>408</v>
      </c>
      <c r="C37" s="319">
        <v>110700000</v>
      </c>
      <c r="D37" s="326" t="s">
        <v>409</v>
      </c>
      <c r="E37" s="326"/>
    </row>
    <row r="38" spans="1:5" s="321" customFormat="1">
      <c r="A38" s="318">
        <v>9</v>
      </c>
      <c r="B38" s="325" t="s">
        <v>410</v>
      </c>
      <c r="C38" s="319">
        <v>41742000000</v>
      </c>
      <c r="D38" s="318"/>
      <c r="E38" s="318"/>
    </row>
    <row r="39" spans="1:5" s="312" customFormat="1" ht="47.25">
      <c r="A39" s="309"/>
      <c r="B39" s="310" t="s">
        <v>411</v>
      </c>
      <c r="C39" s="311">
        <v>150000000</v>
      </c>
      <c r="D39" s="309" t="s">
        <v>370</v>
      </c>
      <c r="E39" s="309" t="s">
        <v>412</v>
      </c>
    </row>
    <row r="40" spans="1:5" s="312" customFormat="1" ht="94.5">
      <c r="A40" s="309"/>
      <c r="B40" s="310" t="s">
        <v>413</v>
      </c>
      <c r="C40" s="311">
        <v>36508000000</v>
      </c>
      <c r="D40" s="309" t="s">
        <v>370</v>
      </c>
      <c r="E40" s="309" t="s">
        <v>405</v>
      </c>
    </row>
    <row r="41" spans="1:5" s="312" customFormat="1" ht="47.25">
      <c r="A41" s="309"/>
      <c r="B41" s="310" t="s">
        <v>414</v>
      </c>
      <c r="C41" s="311">
        <v>4884000000</v>
      </c>
      <c r="D41" s="309" t="s">
        <v>378</v>
      </c>
      <c r="E41" s="309" t="s">
        <v>405</v>
      </c>
    </row>
    <row r="42" spans="1:5" s="312" customFormat="1" ht="94.5">
      <c r="A42" s="309"/>
      <c r="B42" s="310" t="s">
        <v>415</v>
      </c>
      <c r="C42" s="311">
        <v>200000000</v>
      </c>
      <c r="D42" s="309" t="s">
        <v>370</v>
      </c>
      <c r="E42" s="309" t="s">
        <v>412</v>
      </c>
    </row>
    <row r="43" spans="1:5" s="321" customFormat="1" ht="31.5">
      <c r="A43" s="318">
        <v>10</v>
      </c>
      <c r="B43" s="325" t="s">
        <v>416</v>
      </c>
      <c r="C43" s="319">
        <v>68700000</v>
      </c>
      <c r="D43" s="318"/>
      <c r="E43" s="318"/>
    </row>
    <row r="44" spans="1:5" s="312" customFormat="1" ht="47.25">
      <c r="A44" s="309"/>
      <c r="B44" s="310" t="s">
        <v>417</v>
      </c>
      <c r="C44" s="311">
        <v>68700000</v>
      </c>
      <c r="D44" s="309" t="s">
        <v>271</v>
      </c>
      <c r="E44" s="309" t="s">
        <v>375</v>
      </c>
    </row>
    <row r="45" spans="1:5" s="321" customFormat="1">
      <c r="A45" s="318">
        <v>11</v>
      </c>
      <c r="B45" s="325" t="s">
        <v>418</v>
      </c>
      <c r="C45" s="319">
        <v>1042164000</v>
      </c>
      <c r="D45" s="318"/>
      <c r="E45" s="318"/>
    </row>
    <row r="46" spans="1:5" s="312" customFormat="1">
      <c r="A46" s="309"/>
      <c r="B46" s="310" t="s">
        <v>419</v>
      </c>
      <c r="C46" s="311">
        <v>543164000</v>
      </c>
      <c r="D46" s="309" t="s">
        <v>380</v>
      </c>
      <c r="E46" s="309" t="s">
        <v>375</v>
      </c>
    </row>
    <row r="47" spans="1:5" s="312" customFormat="1" ht="47.25">
      <c r="A47" s="309"/>
      <c r="B47" s="310" t="s">
        <v>420</v>
      </c>
      <c r="C47" s="311">
        <v>499000000</v>
      </c>
      <c r="D47" s="309" t="s">
        <v>380</v>
      </c>
      <c r="E47" s="309" t="s">
        <v>375</v>
      </c>
    </row>
    <row r="48" spans="1:5" s="321" customFormat="1">
      <c r="A48" s="318">
        <v>12</v>
      </c>
      <c r="B48" s="325" t="s">
        <v>421</v>
      </c>
      <c r="C48" s="319">
        <v>862700000</v>
      </c>
      <c r="D48" s="318"/>
      <c r="E48" s="318"/>
    </row>
    <row r="49" spans="1:5" s="312" customFormat="1" ht="31.5">
      <c r="A49" s="309"/>
      <c r="B49" s="310" t="s">
        <v>422</v>
      </c>
      <c r="C49" s="311">
        <v>706800000</v>
      </c>
      <c r="D49" s="323" t="s">
        <v>392</v>
      </c>
      <c r="E49" s="309" t="s">
        <v>405</v>
      </c>
    </row>
    <row r="50" spans="1:5" s="312" customFormat="1" ht="31.5">
      <c r="A50" s="309"/>
      <c r="B50" s="310" t="s">
        <v>423</v>
      </c>
      <c r="C50" s="311">
        <v>117900000</v>
      </c>
      <c r="D50" s="323" t="s">
        <v>392</v>
      </c>
      <c r="E50" s="309" t="s">
        <v>405</v>
      </c>
    </row>
    <row r="51" spans="1:5" s="312" customFormat="1" ht="31.5">
      <c r="A51" s="309"/>
      <c r="B51" s="310" t="s">
        <v>424</v>
      </c>
      <c r="C51" s="311">
        <v>38000000</v>
      </c>
      <c r="D51" s="323" t="s">
        <v>392</v>
      </c>
      <c r="E51" s="309" t="s">
        <v>405</v>
      </c>
    </row>
    <row r="52" spans="1:5" s="304" customFormat="1">
      <c r="A52" s="301">
        <v>13</v>
      </c>
      <c r="B52" s="302" t="s">
        <v>425</v>
      </c>
      <c r="C52" s="303">
        <v>582188000</v>
      </c>
      <c r="D52" s="301"/>
      <c r="E52" s="301"/>
    </row>
    <row r="53" spans="1:5" ht="31.5">
      <c r="A53" s="328"/>
      <c r="B53" s="329" t="s">
        <v>426</v>
      </c>
      <c r="C53" s="330">
        <v>21025000</v>
      </c>
      <c r="D53" s="328" t="s">
        <v>427</v>
      </c>
      <c r="E53" s="309" t="s">
        <v>405</v>
      </c>
    </row>
    <row r="54" spans="1:5" ht="31.5">
      <c r="A54" s="328"/>
      <c r="B54" s="329" t="s">
        <v>428</v>
      </c>
      <c r="C54" s="330">
        <v>561163000</v>
      </c>
      <c r="D54" s="328" t="s">
        <v>427</v>
      </c>
      <c r="E54" s="309" t="s">
        <v>405</v>
      </c>
    </row>
    <row r="55" spans="1:5" s="291" customFormat="1">
      <c r="A55" s="318">
        <v>14</v>
      </c>
      <c r="B55" s="325" t="s">
        <v>429</v>
      </c>
      <c r="C55" s="303">
        <v>35000000</v>
      </c>
      <c r="D55" s="331"/>
      <c r="E55" s="332"/>
    </row>
    <row r="56" spans="1:5" ht="31.5">
      <c r="A56" s="309"/>
      <c r="B56" s="310" t="s">
        <v>430</v>
      </c>
      <c r="C56" s="330">
        <v>35000000</v>
      </c>
      <c r="D56" s="328" t="s">
        <v>374</v>
      </c>
      <c r="E56" s="309" t="s">
        <v>375</v>
      </c>
    </row>
    <row r="57" spans="1:5">
      <c r="A57" s="318">
        <v>15</v>
      </c>
      <c r="B57" s="325" t="s">
        <v>431</v>
      </c>
      <c r="C57" s="303">
        <v>88000000</v>
      </c>
      <c r="D57" s="328"/>
      <c r="E57" s="309"/>
    </row>
    <row r="58" spans="1:5" ht="31.5">
      <c r="A58" s="309"/>
      <c r="B58" s="310" t="s">
        <v>432</v>
      </c>
      <c r="C58" s="330">
        <v>88000000</v>
      </c>
      <c r="D58" s="328" t="s">
        <v>433</v>
      </c>
      <c r="E58" s="309" t="s">
        <v>375</v>
      </c>
    </row>
    <row r="59" spans="1:5" s="304" customFormat="1" ht="31.5">
      <c r="A59" s="318">
        <v>16</v>
      </c>
      <c r="B59" s="325" t="s">
        <v>434</v>
      </c>
      <c r="C59" s="303">
        <v>30000000000</v>
      </c>
      <c r="D59" s="301" t="s">
        <v>435</v>
      </c>
      <c r="E59" s="318"/>
    </row>
    <row r="60" spans="1:5" s="304" customFormat="1">
      <c r="A60" s="318">
        <v>17</v>
      </c>
      <c r="B60" s="325" t="s">
        <v>436</v>
      </c>
      <c r="C60" s="303">
        <v>1300000000</v>
      </c>
      <c r="D60" s="301"/>
      <c r="E60" s="318"/>
    </row>
    <row r="61" spans="1:5" ht="31.5">
      <c r="A61" s="309"/>
      <c r="B61" s="310" t="s">
        <v>437</v>
      </c>
      <c r="C61" s="330">
        <v>1300000000</v>
      </c>
      <c r="D61" s="333" t="s">
        <v>380</v>
      </c>
      <c r="E61" s="309" t="s">
        <v>375</v>
      </c>
    </row>
    <row r="62" spans="1:5">
      <c r="A62" s="334">
        <v>18</v>
      </c>
      <c r="B62" s="335" t="s">
        <v>438</v>
      </c>
      <c r="C62" s="303">
        <v>36000000</v>
      </c>
      <c r="D62" s="333"/>
      <c r="E62" s="309"/>
    </row>
    <row r="63" spans="1:5" ht="31.5">
      <c r="A63" s="336"/>
      <c r="B63" s="337" t="s">
        <v>376</v>
      </c>
      <c r="C63" s="330">
        <v>36000000</v>
      </c>
      <c r="D63" s="333"/>
      <c r="E63" s="309"/>
    </row>
    <row r="64" spans="1:5" s="304" customFormat="1">
      <c r="A64" s="301">
        <v>19</v>
      </c>
      <c r="B64" s="302" t="s">
        <v>439</v>
      </c>
      <c r="C64" s="303">
        <v>208965300000</v>
      </c>
      <c r="D64" s="301" t="s">
        <v>440</v>
      </c>
      <c r="E64" s="301"/>
    </row>
    <row r="65" spans="1:5">
      <c r="A65" s="338"/>
      <c r="B65" s="339"/>
      <c r="C65" s="340"/>
      <c r="D65" s="338"/>
      <c r="E65" s="338"/>
    </row>
  </sheetData>
  <mergeCells count="2">
    <mergeCell ref="A2:E2"/>
    <mergeCell ref="A3:E3"/>
  </mergeCells>
  <pageMargins left="0.70866141732283472" right="0.11811023622047245" top="0.35433070866141736"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16</vt:i4>
      </vt:variant>
    </vt:vector>
  </HeadingPairs>
  <TitlesOfParts>
    <vt:vector size="48" baseType="lpstr">
      <vt:lpstr>01. CĐ</vt:lpstr>
      <vt:lpstr>01b</vt:lpstr>
      <vt:lpstr>02. Thu</vt:lpstr>
      <vt:lpstr>02b. Thu ĐT</vt:lpstr>
      <vt:lpstr>03. Chi</vt:lpstr>
      <vt:lpstr>04. CCTL</vt:lpstr>
      <vt:lpstr>05. DP</vt:lpstr>
      <vt:lpstr>06a. ĐC</vt:lpstr>
      <vt:lpstr>06b. BS tinh</vt:lpstr>
      <vt:lpstr>06c. BSMT 2023</vt:lpstr>
      <vt:lpstr>06d. Quy hoạch</vt:lpstr>
      <vt:lpstr>07. Thu hoi</vt:lpstr>
      <vt:lpstr>07a. NVC</vt:lpstr>
      <vt:lpstr>07b. TH tinh</vt:lpstr>
      <vt:lpstr>07c. TH huyen</vt:lpstr>
      <vt:lpstr>07d. BSMTTW</vt:lpstr>
      <vt:lpstr>08. BSMT 2024</vt:lpstr>
      <vt:lpstr>09. Chi tinh</vt:lpstr>
      <vt:lpstr>09a. Chi HX</vt:lpstr>
      <vt:lpstr>09c. lg huyen</vt:lpstr>
      <vt:lpstr>09d. luong xa</vt:lpstr>
      <vt:lpstr>09e. luong tinh</vt:lpstr>
      <vt:lpstr>10a. TX</vt:lpstr>
      <vt:lpstr>10b</vt:lpstr>
      <vt:lpstr>11. Thu HX</vt:lpstr>
      <vt:lpstr>12a. TK tinh</vt:lpstr>
      <vt:lpstr>12b. TK HX</vt:lpstr>
      <vt:lpstr>13. BSCĐ</vt:lpstr>
      <vt:lpstr>14. Vay</vt:lpstr>
      <vt:lpstr>15. Quy TC</vt:lpstr>
      <vt:lpstr>16. Thu SN</vt:lpstr>
      <vt:lpstr>17. Nuoc sach</vt:lpstr>
      <vt:lpstr>'07b. TH tinh'!Print_Area</vt:lpstr>
      <vt:lpstr>'09. Chi tinh'!Print_Area</vt:lpstr>
      <vt:lpstr>'09c. lg huyen'!Print_Area</vt:lpstr>
      <vt:lpstr>'09d. luong xa'!Print_Area</vt:lpstr>
      <vt:lpstr>'14. Vay'!Print_Area</vt:lpstr>
      <vt:lpstr>'02. Thu'!Print_Titles</vt:lpstr>
      <vt:lpstr>'02b. Thu ĐT'!Print_Titles</vt:lpstr>
      <vt:lpstr>'06d. Quy hoạch'!Print_Titles</vt:lpstr>
      <vt:lpstr>'07a. NVC'!Print_Titles</vt:lpstr>
      <vt:lpstr>'07b. TH tinh'!Print_Titles</vt:lpstr>
      <vt:lpstr>'08. BSMT 2024'!Print_Titles</vt:lpstr>
      <vt:lpstr>'09e. luong tinh'!Print_Titles</vt:lpstr>
      <vt:lpstr>'10a. TX'!Print_Titles</vt:lpstr>
      <vt:lpstr>'10b'!Print_Titles</vt:lpstr>
      <vt:lpstr>'11. Thu HX'!Print_Titles</vt:lpstr>
      <vt:lpstr>'12a. TK tinh'!Print_Titles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Chi Nguyễn Thị Quế</cp:lastModifiedBy>
  <cp:lastPrinted>2023-11-29T09:41:57Z</cp:lastPrinted>
  <dcterms:created xsi:type="dcterms:W3CDTF">2023-11-28T07:37:40Z</dcterms:created>
  <dcterms:modified xsi:type="dcterms:W3CDTF">2023-12-01T04:00:47Z</dcterms:modified>
</cp:coreProperties>
</file>